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3395" windowHeight="77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H46" i="1" l="1"/>
  <c r="AH44" i="1"/>
  <c r="AH40" i="1"/>
  <c r="AH33" i="1"/>
  <c r="AH28" i="1"/>
  <c r="AH20" i="1"/>
  <c r="AH13" i="1"/>
  <c r="R42" i="1" l="1"/>
  <c r="R43" i="1"/>
  <c r="R41" i="1"/>
  <c r="R35" i="1"/>
  <c r="R36" i="1"/>
  <c r="R37" i="1"/>
  <c r="R38" i="1"/>
  <c r="R39" i="1"/>
  <c r="R34" i="1"/>
  <c r="R30" i="1"/>
  <c r="R31" i="1"/>
  <c r="R32" i="1"/>
  <c r="R29" i="1"/>
  <c r="R22" i="1"/>
  <c r="R23" i="1"/>
  <c r="R24" i="1"/>
  <c r="R25" i="1"/>
  <c r="R26" i="1"/>
  <c r="R27" i="1"/>
  <c r="R21" i="1"/>
  <c r="R15" i="1"/>
  <c r="R16" i="1"/>
  <c r="R17" i="1"/>
  <c r="R18" i="1"/>
  <c r="R19" i="1"/>
  <c r="R14" i="1"/>
  <c r="R6" i="1"/>
  <c r="R7" i="1"/>
  <c r="R8" i="1"/>
  <c r="R9" i="1"/>
  <c r="R10" i="1"/>
  <c r="R11" i="1"/>
  <c r="R12" i="1"/>
  <c r="R5" i="1"/>
  <c r="P42" i="1"/>
  <c r="P43" i="1"/>
  <c r="P41" i="1"/>
  <c r="P35" i="1"/>
  <c r="P36" i="1"/>
  <c r="P37" i="1"/>
  <c r="P38" i="1"/>
  <c r="P39" i="1"/>
  <c r="P34" i="1"/>
  <c r="P30" i="1"/>
  <c r="P31" i="1"/>
  <c r="P32" i="1"/>
  <c r="P29" i="1"/>
  <c r="P22" i="1"/>
  <c r="P23" i="1"/>
  <c r="P24" i="1"/>
  <c r="P25" i="1"/>
  <c r="P26" i="1"/>
  <c r="P27" i="1"/>
  <c r="P21" i="1"/>
  <c r="P15" i="1"/>
  <c r="P16" i="1"/>
  <c r="P17" i="1"/>
  <c r="P18" i="1"/>
  <c r="P19" i="1"/>
  <c r="P14" i="1"/>
  <c r="P6" i="1"/>
  <c r="P7" i="1"/>
  <c r="P8" i="1"/>
  <c r="P9" i="1"/>
  <c r="P10" i="1"/>
  <c r="P11" i="1"/>
  <c r="P12" i="1"/>
  <c r="P5" i="1"/>
  <c r="N42" i="1"/>
  <c r="N43" i="1"/>
  <c r="N41" i="1"/>
  <c r="N35" i="1"/>
  <c r="N36" i="1"/>
  <c r="N37" i="1"/>
  <c r="N38" i="1"/>
  <c r="N39" i="1"/>
  <c r="N34" i="1"/>
  <c r="N30" i="1"/>
  <c r="N31" i="1"/>
  <c r="N32" i="1"/>
  <c r="N29" i="1"/>
  <c r="N22" i="1"/>
  <c r="N23" i="1"/>
  <c r="N24" i="1"/>
  <c r="N25" i="1"/>
  <c r="N26" i="1"/>
  <c r="N27" i="1"/>
  <c r="N21" i="1"/>
  <c r="N15" i="1"/>
  <c r="N16" i="1"/>
  <c r="N17" i="1"/>
  <c r="N18" i="1"/>
  <c r="N19" i="1"/>
  <c r="N14" i="1"/>
  <c r="N6" i="1"/>
  <c r="N7" i="1"/>
  <c r="N8" i="1"/>
  <c r="N9" i="1"/>
  <c r="N10" i="1"/>
  <c r="N11" i="1"/>
  <c r="N12" i="1"/>
  <c r="N5" i="1"/>
  <c r="L42" i="1"/>
  <c r="L43" i="1"/>
  <c r="L41" i="1"/>
  <c r="L35" i="1"/>
  <c r="L36" i="1"/>
  <c r="L37" i="1"/>
  <c r="L38" i="1"/>
  <c r="L39" i="1"/>
  <c r="L34" i="1"/>
  <c r="L30" i="1"/>
  <c r="L31" i="1"/>
  <c r="L32" i="1"/>
  <c r="L29" i="1"/>
  <c r="L22" i="1"/>
  <c r="L23" i="1"/>
  <c r="L24" i="1"/>
  <c r="L25" i="1"/>
  <c r="L26" i="1"/>
  <c r="L27" i="1"/>
  <c r="L21" i="1"/>
  <c r="L15" i="1"/>
  <c r="L16" i="1"/>
  <c r="L17" i="1"/>
  <c r="L18" i="1"/>
  <c r="L19" i="1"/>
  <c r="L14" i="1"/>
  <c r="L6" i="1"/>
  <c r="L7" i="1"/>
  <c r="L8" i="1"/>
  <c r="L9" i="1"/>
  <c r="L10" i="1"/>
  <c r="L11" i="1"/>
  <c r="L12" i="1"/>
  <c r="L5" i="1"/>
  <c r="J42" i="1"/>
  <c r="J43" i="1"/>
  <c r="J41" i="1"/>
  <c r="J35" i="1"/>
  <c r="J36" i="1"/>
  <c r="J37" i="1"/>
  <c r="J38" i="1"/>
  <c r="J39" i="1"/>
  <c r="J34" i="1"/>
  <c r="J30" i="1"/>
  <c r="J31" i="1"/>
  <c r="J32" i="1"/>
  <c r="J29" i="1"/>
  <c r="J22" i="1"/>
  <c r="J23" i="1"/>
  <c r="J24" i="1"/>
  <c r="J25" i="1"/>
  <c r="J26" i="1"/>
  <c r="J27" i="1"/>
  <c r="J21" i="1"/>
  <c r="J15" i="1"/>
  <c r="J16" i="1"/>
  <c r="J17" i="1"/>
  <c r="J18" i="1"/>
  <c r="J19" i="1"/>
  <c r="J14" i="1"/>
  <c r="J6" i="1"/>
  <c r="J7" i="1"/>
  <c r="J8" i="1"/>
  <c r="J9" i="1"/>
  <c r="J10" i="1"/>
  <c r="J11" i="1"/>
  <c r="J12" i="1"/>
  <c r="J5" i="1"/>
  <c r="H42" i="1"/>
  <c r="H43" i="1"/>
  <c r="H41" i="1"/>
  <c r="H35" i="1"/>
  <c r="H36" i="1"/>
  <c r="H37" i="1"/>
  <c r="H38" i="1"/>
  <c r="H39" i="1"/>
  <c r="H34" i="1"/>
  <c r="H30" i="1"/>
  <c r="H31" i="1"/>
  <c r="H32" i="1"/>
  <c r="H29" i="1"/>
  <c r="H22" i="1"/>
  <c r="H23" i="1"/>
  <c r="H24" i="1"/>
  <c r="H25" i="1"/>
  <c r="H26" i="1"/>
  <c r="H27" i="1"/>
  <c r="H21" i="1"/>
  <c r="H15" i="1"/>
  <c r="H16" i="1"/>
  <c r="H17" i="1"/>
  <c r="H18" i="1"/>
  <c r="H19" i="1"/>
  <c r="H14" i="1"/>
  <c r="H6" i="1"/>
  <c r="H7" i="1"/>
  <c r="H8" i="1"/>
  <c r="H9" i="1"/>
  <c r="H10" i="1"/>
  <c r="H11" i="1"/>
  <c r="H12" i="1"/>
  <c r="H5" i="1"/>
  <c r="F42" i="1"/>
  <c r="F43" i="1"/>
  <c r="F41" i="1"/>
  <c r="F35" i="1"/>
  <c r="F36" i="1"/>
  <c r="F37" i="1"/>
  <c r="F38" i="1"/>
  <c r="F39" i="1"/>
  <c r="F34" i="1"/>
  <c r="F30" i="1"/>
  <c r="F31" i="1"/>
  <c r="F32" i="1"/>
  <c r="F29" i="1"/>
  <c r="F22" i="1"/>
  <c r="F23" i="1"/>
  <c r="F24" i="1"/>
  <c r="F25" i="1"/>
  <c r="F26" i="1"/>
  <c r="F27" i="1"/>
  <c r="F21" i="1"/>
  <c r="F15" i="1"/>
  <c r="F16" i="1"/>
  <c r="F17" i="1"/>
  <c r="F18" i="1"/>
  <c r="F19" i="1"/>
  <c r="F14" i="1"/>
  <c r="F6" i="1"/>
  <c r="F7" i="1"/>
  <c r="F8" i="1"/>
  <c r="F9" i="1"/>
  <c r="F10" i="1"/>
  <c r="F11" i="1"/>
  <c r="F12" i="1"/>
  <c r="F5" i="1"/>
  <c r="D42" i="1"/>
  <c r="D43" i="1"/>
  <c r="D41" i="1"/>
  <c r="D35" i="1"/>
  <c r="D36" i="1"/>
  <c r="D37" i="1"/>
  <c r="D38" i="1"/>
  <c r="D39" i="1"/>
  <c r="D34" i="1"/>
  <c r="D30" i="1"/>
  <c r="D31" i="1"/>
  <c r="D32" i="1"/>
  <c r="D29" i="1"/>
  <c r="D22" i="1"/>
  <c r="D23" i="1"/>
  <c r="D24" i="1"/>
  <c r="D25" i="1"/>
  <c r="D26" i="1"/>
  <c r="D27" i="1"/>
  <c r="D21" i="1"/>
  <c r="D15" i="1"/>
  <c r="D16" i="1"/>
  <c r="D17" i="1"/>
  <c r="D18" i="1"/>
  <c r="D19" i="1"/>
  <c r="D14" i="1"/>
  <c r="D6" i="1"/>
  <c r="D7" i="1"/>
  <c r="D8" i="1"/>
  <c r="D9" i="1"/>
  <c r="D10" i="1"/>
  <c r="D11" i="1"/>
  <c r="D12" i="1"/>
  <c r="D5" i="1"/>
  <c r="AG14" i="1" l="1"/>
  <c r="AG15" i="1"/>
  <c r="AG16" i="1"/>
  <c r="AG17" i="1"/>
  <c r="AG18" i="1"/>
  <c r="AG19" i="1"/>
  <c r="AG21" i="1"/>
  <c r="AG22" i="1"/>
  <c r="AG23" i="1"/>
  <c r="AG24" i="1"/>
  <c r="AG25" i="1"/>
  <c r="AG26" i="1"/>
  <c r="AG27" i="1"/>
  <c r="AG29" i="1"/>
  <c r="AG30" i="1"/>
  <c r="AG31" i="1"/>
  <c r="AG32" i="1"/>
  <c r="AG34" i="1"/>
  <c r="AG35" i="1"/>
  <c r="AG36" i="1"/>
  <c r="AG37" i="1"/>
  <c r="AG38" i="1"/>
  <c r="AG39" i="1"/>
  <c r="AG41" i="1"/>
  <c r="AG42" i="1"/>
  <c r="AG43" i="1"/>
  <c r="AG6" i="1"/>
  <c r="AG7" i="1"/>
  <c r="AG8" i="1"/>
  <c r="AG9" i="1"/>
  <c r="AG10" i="1"/>
  <c r="AG11" i="1"/>
  <c r="AG12" i="1"/>
  <c r="AG5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C44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C40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C33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C28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C20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C13" i="1"/>
  <c r="C45" i="1" s="1"/>
  <c r="AG44" i="1" l="1"/>
  <c r="AG40" i="1"/>
  <c r="AG33" i="1"/>
  <c r="AG28" i="1"/>
  <c r="AG20" i="1"/>
  <c r="AG13" i="1"/>
</calcChain>
</file>

<file path=xl/sharedStrings.xml><?xml version="1.0" encoding="utf-8"?>
<sst xmlns="http://schemas.openxmlformats.org/spreadsheetml/2006/main" count="83" uniqueCount="81">
  <si>
    <t>Таблиця показників навчально-методичної роботи кафедр для визначення рейтингу кафедр та факультетів за період з 01.09.17 -30.10.17 р.р.</t>
  </si>
  <si>
    <t>№                         з/п</t>
  </si>
  <si>
    <t>Кафедри</t>
  </si>
  <si>
    <t>1. Навчально-методичне забезпечення навчального процесу</t>
  </si>
  <si>
    <t>2. Інформаційне забезпечення навчального процесу</t>
  </si>
  <si>
    <t>3. Участь у конференціях та виставках</t>
  </si>
  <si>
    <t>4.Участь в організац.- методич .роботі</t>
  </si>
  <si>
    <t>5. Інші види робіт</t>
  </si>
  <si>
    <t>Показники</t>
  </si>
  <si>
    <t>Видання підручників із Дозвілом ХНАДУ                 (кіл-ть одиниць)</t>
  </si>
  <si>
    <t xml:space="preserve">Кільк. балів  (1 вид -  100 балів)  </t>
  </si>
  <si>
    <t>Видання навч. посібн. із Дозвілом ХНАДУ                 (кіл-ть)</t>
  </si>
  <si>
    <t xml:space="preserve">Кільк. балів  (1 вид -  50 балів)  </t>
  </si>
  <si>
    <t>Розміщ. у файл. архіві  підручників                 (кіл-ть)</t>
  </si>
  <si>
    <t xml:space="preserve">Кільк. балів  (1 вид -  3 бали)  </t>
  </si>
  <si>
    <t>Розміщ. у файл. архіві  навч. посіб-ників                     (кіл-ть)</t>
  </si>
  <si>
    <t xml:space="preserve">Кільк. балів  (1 вид -  2 бали)  </t>
  </si>
  <si>
    <t>Підгот.  та розміщ.  у файл. архіві  консп. лекцій                   (кіл-ть)</t>
  </si>
  <si>
    <t>Розміщ. у файл. архіві   ел. форм МВ, відеофрагментів            (кіл-ть)</t>
  </si>
  <si>
    <t xml:space="preserve">Розробка методичного кабінету викладача, кількість               </t>
  </si>
  <si>
    <t xml:space="preserve">Кільк. балів  (1 вид -  5 бали)  </t>
  </si>
  <si>
    <t>Розробка електронного курсу-ресурсу за дисциплінами кафедри</t>
  </si>
  <si>
    <t xml:space="preserve">Кільк. балів  (1 вид -  4 бали)  </t>
  </si>
  <si>
    <t>Публік. у збірн. ВАК за проблемами ВО (при наявності реквізитів збірника)             (кіл-ть х 10 балів)</t>
  </si>
  <si>
    <t>Публікації у збірниках  науково-методичних конференцій  (кіл-ть х 2 бали)</t>
  </si>
  <si>
    <t>Участь у виставках (якщо експонати демонструються вперше)                (кіл-ть х 5 балів)</t>
  </si>
  <si>
    <t>Робота у складі комісій НМР України та з ліцензування і акредитації  спеціальностей    (кіл-ть викл.х10 балів)</t>
  </si>
  <si>
    <t>Робота у складі Мет.ради  університету та її секцій                (кіл-ть викладачівх 2 бали)</t>
  </si>
  <si>
    <t>Відкриття та ліцензування нової спеціальності         (кіл-сть х120 балів)</t>
  </si>
  <si>
    <t>Повторна акредитація спеціальностей     (кіл-сть х100 балів)</t>
  </si>
  <si>
    <t>Збільшення ліцензійного обсягу прийому за спеціальностями (кількість*40ббалів)</t>
  </si>
  <si>
    <t>Розробка, ліцензування та застосування курсу дистанц. навч. (в обсязі робочих програм) (кіл-ть х10 балів)</t>
  </si>
  <si>
    <t xml:space="preserve"> Підгот. та провед. міжнар. (республік.) науково-методичних конфер. (кіл-ть х 75 балів)</t>
  </si>
  <si>
    <t>Підвищ. педагог. майстерності виклад. кафедри у міжнар. науково-метод. семінарах        (кіл-тьх5 балів)</t>
  </si>
  <si>
    <t>Організація та проведення Всеукраїнського конкурсу дипломних робіт студентів (40 балів)</t>
  </si>
  <si>
    <t>Підготовка переможців Всеукраїнського конкурсу (дипломи 1,2,3 рівнів) дипломних робіт студентів (к-ть х5 балів)</t>
  </si>
  <si>
    <t>Підготовка переможців Всеукраїнської олімпіади МОН України (дипломи 1,2,3 місце) (кіл-ть х7 балів)</t>
  </si>
  <si>
    <t>Сума</t>
  </si>
  <si>
    <t>Кількість ставок</t>
  </si>
  <si>
    <t>Вагомий коефіцієнт</t>
  </si>
  <si>
    <t>Рейтинг</t>
  </si>
  <si>
    <t>Автомобілів</t>
  </si>
  <si>
    <t>ТЕСА</t>
  </si>
  <si>
    <t>ДВЗ</t>
  </si>
  <si>
    <t>ТМ та РМ</t>
  </si>
  <si>
    <t>Деталей машин і ТММ</t>
  </si>
  <si>
    <t>Теормеханіки і гідравл.</t>
  </si>
  <si>
    <t xml:space="preserve">Автомоб. електроніки </t>
  </si>
  <si>
    <t>Фізики</t>
  </si>
  <si>
    <t>Автомобільний ф-т</t>
  </si>
  <si>
    <t>Буд-ва і експлуат. доріг</t>
  </si>
  <si>
    <t>Екології</t>
  </si>
  <si>
    <t>Інформатики і прикл. матем.</t>
  </si>
  <si>
    <t>Вишукування доріг</t>
  </si>
  <si>
    <t>ТДБ матеріалів і хімії</t>
  </si>
  <si>
    <t>Мостів,конс. і буд.механ.</t>
  </si>
  <si>
    <t>Дорожньо-буд. ф-т</t>
  </si>
  <si>
    <t>БДМ</t>
  </si>
  <si>
    <t>АКІТ</t>
  </si>
  <si>
    <t>Метрології та безпеки жит.</t>
  </si>
  <si>
    <t>Технології металів</t>
  </si>
  <si>
    <t>Інженер.та комп.графіки</t>
  </si>
  <si>
    <t xml:space="preserve">Іноземних мов </t>
  </si>
  <si>
    <t>Комп. технологій і мехатрон.</t>
  </si>
  <si>
    <t>Механічний ф-т</t>
  </si>
  <si>
    <t>Економіки підприємства</t>
  </si>
  <si>
    <t>Міжнародної економіки</t>
  </si>
  <si>
    <t>Фізвиховання та спорту</t>
  </si>
  <si>
    <t>ФУБ</t>
  </si>
  <si>
    <t>ТС і логістики</t>
  </si>
  <si>
    <t>Транспортних технологій</t>
  </si>
  <si>
    <t>Організації та безпеки ДР</t>
  </si>
  <si>
    <t>Філософії та педагогіки</t>
  </si>
  <si>
    <t>Українознавства</t>
  </si>
  <si>
    <t>Вищої математики</t>
  </si>
  <si>
    <t>Транспортних систем</t>
  </si>
  <si>
    <t>Філології</t>
  </si>
  <si>
    <t>Природничих та гуманіт.</t>
  </si>
  <si>
    <t>Мовної підготовки</t>
  </si>
  <si>
    <t>ФПІГ</t>
  </si>
  <si>
    <t>Управління та адмініст-ня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</si>
</sst>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7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40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5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77">
    <xf numFmtId="0" fontId="0" fillId="0" borderId="0" xfId="0"/>
    <xf numFmtId="0" fontId="1" fillId="0" borderId="0" xfId="1"/>
    <xf numFmtId="0" fontId="20" fillId="24" borderId="10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wrapText="1"/>
    </xf>
    <xf numFmtId="0" fontId="20" fillId="0" borderId="10" xfId="1" applyFont="1" applyFill="1" applyBorder="1" applyAlignment="1">
      <alignment horizontal="center" wrapText="1"/>
    </xf>
    <xf numFmtId="0" fontId="20" fillId="24" borderId="10" xfId="1" applyFont="1" applyFill="1" applyBorder="1" applyAlignment="1">
      <alignment horizontal="center" wrapText="1"/>
    </xf>
    <xf numFmtId="0" fontId="22" fillId="24" borderId="10" xfId="1" applyFont="1" applyFill="1" applyBorder="1" applyAlignment="1">
      <alignment horizontal="center" vertical="center" wrapText="1"/>
    </xf>
    <xf numFmtId="0" fontId="22" fillId="0" borderId="0" xfId="1" applyFont="1" applyAlignment="1">
      <alignment wrapText="1"/>
    </xf>
    <xf numFmtId="0" fontId="19" fillId="11" borderId="11" xfId="1" applyFont="1" applyFill="1" applyBorder="1" applyAlignment="1">
      <alignment horizontal="center" vertical="center"/>
    </xf>
    <xf numFmtId="0" fontId="19" fillId="11" borderId="12" xfId="1" applyFont="1" applyFill="1" applyBorder="1" applyAlignment="1">
      <alignment horizontal="center" vertical="center"/>
    </xf>
    <xf numFmtId="0" fontId="19" fillId="11" borderId="10" xfId="1" applyFont="1" applyFill="1" applyBorder="1" applyAlignment="1">
      <alignment horizontal="center" vertical="center"/>
    </xf>
    <xf numFmtId="0" fontId="19" fillId="11" borderId="13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left" vertical="center"/>
    </xf>
    <xf numFmtId="0" fontId="1" fillId="0" borderId="10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 vertical="center"/>
    </xf>
    <xf numFmtId="0" fontId="24" fillId="20" borderId="10" xfId="1" applyFont="1" applyFill="1" applyBorder="1" applyAlignment="1">
      <alignment horizontal="center" vertical="center"/>
    </xf>
    <xf numFmtId="0" fontId="24" fillId="20" borderId="13" xfId="1" applyFont="1" applyFill="1" applyBorder="1" applyAlignment="1">
      <alignment horizontal="left" vertical="center"/>
    </xf>
    <xf numFmtId="0" fontId="25" fillId="20" borderId="10" xfId="1" applyFont="1" applyFill="1" applyBorder="1" applyAlignment="1">
      <alignment horizontal="center" vertical="center"/>
    </xf>
    <xf numFmtId="0" fontId="24" fillId="21" borderId="10" xfId="1" applyFont="1" applyFill="1" applyBorder="1" applyAlignment="1">
      <alignment horizontal="center" vertical="center"/>
    </xf>
    <xf numFmtId="0" fontId="1" fillId="0" borderId="13" xfId="1" applyFill="1" applyBorder="1" applyAlignment="1">
      <alignment horizontal="center"/>
    </xf>
    <xf numFmtId="0" fontId="1" fillId="0" borderId="14" xfId="1" applyFill="1" applyBorder="1" applyAlignment="1"/>
    <xf numFmtId="0" fontId="1" fillId="0" borderId="14" xfId="1" applyFill="1" applyBorder="1" applyAlignment="1">
      <alignment horizontal="center"/>
    </xf>
    <xf numFmtId="0" fontId="1" fillId="0" borderId="14" xfId="1" applyFont="1" applyFill="1" applyBorder="1" applyAlignment="1">
      <alignment horizontal="center"/>
    </xf>
    <xf numFmtId="0" fontId="19" fillId="26" borderId="15" xfId="1" applyFont="1" applyFill="1" applyBorder="1" applyAlignment="1">
      <alignment horizontal="center"/>
    </xf>
    <xf numFmtId="0" fontId="22" fillId="24" borderId="16" xfId="1" applyFont="1" applyFill="1" applyBorder="1" applyAlignment="1">
      <alignment horizontal="center" vertical="center" wrapText="1"/>
    </xf>
    <xf numFmtId="0" fontId="23" fillId="24" borderId="16" xfId="1" applyFont="1" applyFill="1" applyBorder="1" applyAlignment="1">
      <alignment horizontal="center" vertical="center" wrapText="1"/>
    </xf>
    <xf numFmtId="0" fontId="19" fillId="26" borderId="14" xfId="1" applyFont="1" applyFill="1" applyBorder="1" applyAlignment="1">
      <alignment horizontal="center"/>
    </xf>
    <xf numFmtId="0" fontId="19" fillId="24" borderId="17" xfId="1" applyFont="1" applyFill="1" applyBorder="1" applyAlignment="1">
      <alignment horizontal="center" vertical="center" wrapText="1"/>
    </xf>
    <xf numFmtId="2" fontId="1" fillId="0" borderId="14" xfId="1" applyNumberFormat="1" applyFill="1" applyBorder="1" applyAlignment="1">
      <alignment horizontal="center"/>
    </xf>
    <xf numFmtId="0" fontId="19" fillId="24" borderId="18" xfId="1" applyFont="1" applyFill="1" applyBorder="1" applyAlignment="1">
      <alignment horizontal="center" vertical="center" wrapText="1"/>
    </xf>
    <xf numFmtId="0" fontId="1" fillId="0" borderId="19" xfId="1" applyBorder="1"/>
    <xf numFmtId="0" fontId="1" fillId="0" borderId="20" xfId="1" applyFill="1" applyBorder="1" applyAlignment="1">
      <alignment vertical="center" shrinkToFit="1"/>
    </xf>
    <xf numFmtId="0" fontId="19" fillId="24" borderId="13" xfId="1" applyFont="1" applyFill="1" applyBorder="1" applyAlignment="1">
      <alignment horizontal="centerContinuous" vertical="center" wrapText="1"/>
    </xf>
    <xf numFmtId="0" fontId="19" fillId="24" borderId="21" xfId="1" applyFont="1" applyFill="1" applyBorder="1" applyAlignment="1">
      <alignment horizontal="centerContinuous" vertical="center" wrapText="1"/>
    </xf>
    <xf numFmtId="0" fontId="19" fillId="24" borderId="22" xfId="1" applyFont="1" applyFill="1" applyBorder="1" applyAlignment="1">
      <alignment horizontal="centerContinuous" vertical="center" wrapText="1"/>
    </xf>
    <xf numFmtId="0" fontId="25" fillId="25" borderId="14" xfId="1" applyFont="1" applyFill="1" applyBorder="1" applyAlignment="1">
      <alignment horizontal="center"/>
    </xf>
    <xf numFmtId="0" fontId="24" fillId="25" borderId="14" xfId="1" applyFont="1" applyFill="1" applyBorder="1" applyAlignment="1">
      <alignment horizontal="center"/>
    </xf>
    <xf numFmtId="0" fontId="1" fillId="0" borderId="23" xfId="37" applyFont="1" applyFill="1" applyBorder="1" applyAlignment="1">
      <alignment horizontal="center"/>
    </xf>
    <xf numFmtId="0" fontId="1" fillId="0" borderId="14" xfId="37" applyFill="1" applyBorder="1" applyAlignment="1">
      <alignment horizontal="center"/>
    </xf>
    <xf numFmtId="0" fontId="1" fillId="0" borderId="14" xfId="37" applyFont="1" applyFill="1" applyBorder="1" applyAlignment="1">
      <alignment horizontal="center"/>
    </xf>
    <xf numFmtId="0" fontId="1" fillId="0" borderId="10" xfId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/>
    </xf>
    <xf numFmtId="0" fontId="1" fillId="0" borderId="13" xfId="1" applyFont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19" xfId="37" applyFill="1" applyBorder="1" applyAlignment="1">
      <alignment horizontal="center"/>
    </xf>
    <xf numFmtId="0" fontId="1" fillId="0" borderId="20" xfId="1" applyFont="1" applyFill="1" applyBorder="1" applyAlignment="1">
      <alignment horizontal="center"/>
    </xf>
    <xf numFmtId="1" fontId="25" fillId="20" borderId="10" xfId="1" applyNumberFormat="1" applyFont="1" applyFill="1" applyBorder="1" applyAlignment="1">
      <alignment horizontal="center"/>
    </xf>
    <xf numFmtId="2" fontId="25" fillId="20" borderId="10" xfId="1" applyNumberFormat="1" applyFont="1" applyFill="1" applyBorder="1" applyAlignment="1">
      <alignment horizontal="center" vertical="center"/>
    </xf>
    <xf numFmtId="0" fontId="19" fillId="0" borderId="17" xfId="1" applyFont="1" applyFill="1" applyBorder="1" applyAlignment="1">
      <alignment horizontal="center" vertical="center"/>
    </xf>
    <xf numFmtId="2" fontId="1" fillId="0" borderId="14" xfId="37" applyNumberFormat="1" applyFont="1" applyFill="1" applyBorder="1" applyAlignment="1">
      <alignment horizontal="center"/>
    </xf>
    <xf numFmtId="2" fontId="25" fillId="20" borderId="11" xfId="1" applyNumberFormat="1" applyFont="1" applyFill="1" applyBorder="1" applyAlignment="1">
      <alignment horizontal="center"/>
    </xf>
    <xf numFmtId="0" fontId="19" fillId="0" borderId="21" xfId="1" applyFont="1" applyFill="1" applyBorder="1" applyAlignment="1">
      <alignment horizontal="left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4" xfId="1" applyFont="1" applyFill="1" applyBorder="1" applyAlignment="1">
      <alignment horizontal="center" vertical="center"/>
    </xf>
    <xf numFmtId="2" fontId="1" fillId="27" borderId="14" xfId="1" applyNumberFormat="1" applyFill="1" applyBorder="1" applyAlignment="1">
      <alignment horizontal="center"/>
    </xf>
    <xf numFmtId="0" fontId="1" fillId="28" borderId="10" xfId="1" applyFont="1" applyFill="1" applyBorder="1" applyAlignment="1">
      <alignment horizontal="center"/>
    </xf>
    <xf numFmtId="0" fontId="1" fillId="28" borderId="14" xfId="37" applyFont="1" applyFill="1" applyBorder="1" applyAlignment="1">
      <alignment horizontal="center"/>
    </xf>
    <xf numFmtId="0" fontId="1" fillId="28" borderId="14" xfId="37" applyFill="1" applyBorder="1" applyAlignment="1">
      <alignment horizontal="center"/>
    </xf>
    <xf numFmtId="0" fontId="1" fillId="28" borderId="19" xfId="37" applyFill="1" applyBorder="1" applyAlignment="1">
      <alignment horizontal="center"/>
    </xf>
    <xf numFmtId="0" fontId="1" fillId="28" borderId="20" xfId="37" applyFont="1" applyFill="1" applyBorder="1" applyAlignment="1">
      <alignment horizontal="center"/>
    </xf>
    <xf numFmtId="0" fontId="1" fillId="0" borderId="26" xfId="1" applyFont="1" applyFill="1" applyBorder="1" applyAlignment="1">
      <alignment horizontal="center"/>
    </xf>
    <xf numFmtId="0" fontId="23" fillId="24" borderId="17" xfId="1" applyFont="1" applyFill="1" applyBorder="1" applyAlignment="1">
      <alignment horizontal="center" vertical="center" wrapText="1"/>
    </xf>
    <xf numFmtId="0" fontId="1" fillId="29" borderId="14" xfId="1" applyFill="1" applyBorder="1" applyAlignment="1">
      <alignment horizontal="center"/>
    </xf>
    <xf numFmtId="0" fontId="1" fillId="28" borderId="14" xfId="1" applyFill="1" applyBorder="1" applyAlignment="1">
      <alignment horizontal="center"/>
    </xf>
    <xf numFmtId="0" fontId="0" fillId="28" borderId="14" xfId="0" applyFill="1" applyBorder="1" applyAlignment="1">
      <alignment horizontal="center"/>
    </xf>
    <xf numFmtId="0" fontId="0" fillId="28" borderId="23" xfId="0" applyFill="1" applyBorder="1" applyAlignment="1">
      <alignment horizontal="center"/>
    </xf>
    <xf numFmtId="2" fontId="0" fillId="0" borderId="0" xfId="0" applyNumberFormat="1"/>
    <xf numFmtId="0" fontId="27" fillId="0" borderId="14" xfId="1" applyFont="1" applyFill="1" applyBorder="1" applyAlignment="1">
      <alignment horizontal="center"/>
    </xf>
    <xf numFmtId="0" fontId="19" fillId="24" borderId="10" xfId="1" applyFont="1" applyFill="1" applyBorder="1" applyAlignment="1">
      <alignment horizontal="center" vertical="center" wrapText="1"/>
    </xf>
    <xf numFmtId="0" fontId="19" fillId="24" borderId="13" xfId="1" applyFont="1" applyFill="1" applyBorder="1" applyAlignment="1">
      <alignment horizontal="center" vertical="center" wrapText="1"/>
    </xf>
    <xf numFmtId="0" fontId="19" fillId="0" borderId="24" xfId="1" applyFont="1" applyBorder="1" applyAlignment="1">
      <alignment horizontal="center"/>
    </xf>
    <xf numFmtId="0" fontId="1" fillId="0" borderId="25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19" fillId="24" borderId="10" xfId="1" applyFont="1" applyFill="1" applyBorder="1" applyAlignment="1">
      <alignment horizontal="center" vertical="center"/>
    </xf>
  </cellXfs>
  <cellStyles count="4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_Лист1" xfId="37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abSelected="1" zoomScale="66" zoomScaleNormal="66" workbookViewId="0">
      <selection activeCell="T22" sqref="T22"/>
    </sheetView>
  </sheetViews>
  <sheetFormatPr defaultRowHeight="15" x14ac:dyDescent="0.25"/>
  <cols>
    <col min="2" max="2" width="22.5703125" customWidth="1"/>
  </cols>
  <sheetData>
    <row r="1" spans="1:36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5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2.5" x14ac:dyDescent="0.25">
      <c r="A2" s="69" t="s">
        <v>1</v>
      </c>
      <c r="B2" s="76" t="s">
        <v>2</v>
      </c>
      <c r="C2" s="33" t="s">
        <v>3</v>
      </c>
      <c r="D2" s="34"/>
      <c r="E2" s="34"/>
      <c r="F2" s="35"/>
      <c r="G2" s="76" t="s">
        <v>4</v>
      </c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69" t="s">
        <v>5</v>
      </c>
      <c r="T2" s="69"/>
      <c r="U2" s="69"/>
      <c r="V2" s="69" t="s">
        <v>6</v>
      </c>
      <c r="W2" s="69"/>
      <c r="X2" s="69" t="s">
        <v>7</v>
      </c>
      <c r="Y2" s="69"/>
      <c r="Z2" s="69"/>
      <c r="AA2" s="69"/>
      <c r="AB2" s="69"/>
      <c r="AC2" s="69"/>
      <c r="AD2" s="70"/>
      <c r="AE2" s="70"/>
      <c r="AF2" s="70"/>
      <c r="AG2" s="71" t="s">
        <v>8</v>
      </c>
      <c r="AH2" s="72"/>
      <c r="AI2" s="72"/>
      <c r="AJ2" s="31"/>
    </row>
    <row r="3" spans="1:36" ht="96.75" x14ac:dyDescent="0.25">
      <c r="A3" s="69"/>
      <c r="B3" s="76"/>
      <c r="C3" s="2" t="s">
        <v>9</v>
      </c>
      <c r="D3" s="2" t="s">
        <v>10</v>
      </c>
      <c r="E3" s="3" t="s">
        <v>11</v>
      </c>
      <c r="F3" s="2" t="s">
        <v>12</v>
      </c>
      <c r="G3" s="2" t="s">
        <v>13</v>
      </c>
      <c r="H3" s="2" t="s">
        <v>14</v>
      </c>
      <c r="I3" s="4" t="s">
        <v>15</v>
      </c>
      <c r="J3" s="2" t="s">
        <v>16</v>
      </c>
      <c r="K3" s="5" t="s">
        <v>17</v>
      </c>
      <c r="L3" s="2" t="s">
        <v>16</v>
      </c>
      <c r="M3" s="4" t="s">
        <v>18</v>
      </c>
      <c r="N3" s="2" t="s">
        <v>16</v>
      </c>
      <c r="O3" s="4" t="s">
        <v>19</v>
      </c>
      <c r="P3" s="2" t="s">
        <v>20</v>
      </c>
      <c r="Q3" s="4" t="s">
        <v>21</v>
      </c>
      <c r="R3" s="2" t="s">
        <v>22</v>
      </c>
      <c r="S3" s="6" t="s">
        <v>23</v>
      </c>
      <c r="T3" s="25" t="s">
        <v>24</v>
      </c>
      <c r="U3" s="25" t="s">
        <v>25</v>
      </c>
      <c r="V3" s="26" t="s">
        <v>26</v>
      </c>
      <c r="W3" s="25" t="s">
        <v>27</v>
      </c>
      <c r="X3" s="25" t="s">
        <v>28</v>
      </c>
      <c r="Y3" s="25" t="s">
        <v>29</v>
      </c>
      <c r="Z3" s="7" t="s">
        <v>30</v>
      </c>
      <c r="AA3" s="26" t="s">
        <v>31</v>
      </c>
      <c r="AB3" s="26" t="s">
        <v>32</v>
      </c>
      <c r="AC3" s="26" t="s">
        <v>33</v>
      </c>
      <c r="AD3" s="62" t="s">
        <v>34</v>
      </c>
      <c r="AE3" s="62" t="s">
        <v>35</v>
      </c>
      <c r="AF3" s="62" t="s">
        <v>36</v>
      </c>
      <c r="AG3" s="28" t="s">
        <v>37</v>
      </c>
      <c r="AH3" s="28" t="s">
        <v>38</v>
      </c>
      <c r="AI3" s="30" t="s">
        <v>39</v>
      </c>
      <c r="AJ3" s="32" t="s">
        <v>40</v>
      </c>
    </row>
    <row r="4" spans="1:36" x14ac:dyDescent="0.25">
      <c r="A4" s="8">
        <v>1</v>
      </c>
      <c r="B4" s="9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1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24">
        <v>15</v>
      </c>
      <c r="P4" s="27">
        <v>16</v>
      </c>
      <c r="Q4" s="27">
        <v>17</v>
      </c>
      <c r="R4" s="27">
        <v>18</v>
      </c>
      <c r="S4" s="27">
        <v>19</v>
      </c>
      <c r="T4" s="27">
        <v>20</v>
      </c>
      <c r="U4" s="27">
        <v>21</v>
      </c>
      <c r="V4" s="27">
        <v>22</v>
      </c>
      <c r="W4" s="27">
        <v>23</v>
      </c>
      <c r="X4" s="27">
        <v>24</v>
      </c>
      <c r="Y4" s="27">
        <v>25</v>
      </c>
      <c r="Z4" s="27">
        <v>26</v>
      </c>
      <c r="AA4" s="27">
        <v>27</v>
      </c>
      <c r="AB4" s="27">
        <v>28</v>
      </c>
      <c r="AC4" s="27">
        <v>29</v>
      </c>
      <c r="AD4" s="27">
        <v>30</v>
      </c>
      <c r="AE4" s="27">
        <v>31</v>
      </c>
      <c r="AF4" s="64">
        <v>32</v>
      </c>
      <c r="AG4" s="65">
        <v>33</v>
      </c>
      <c r="AH4" s="65">
        <v>34</v>
      </c>
      <c r="AI4" s="65">
        <v>35</v>
      </c>
      <c r="AJ4" s="66">
        <v>36</v>
      </c>
    </row>
    <row r="5" spans="1:36" x14ac:dyDescent="0.25">
      <c r="A5" s="12">
        <v>1</v>
      </c>
      <c r="B5" s="13" t="s">
        <v>41</v>
      </c>
      <c r="C5" s="14">
        <v>0</v>
      </c>
      <c r="D5" s="15">
        <f>C5*100</f>
        <v>0</v>
      </c>
      <c r="E5" s="15">
        <v>0</v>
      </c>
      <c r="F5" s="15">
        <f>E5*50</f>
        <v>0</v>
      </c>
      <c r="G5" s="15">
        <v>0</v>
      </c>
      <c r="H5" s="15">
        <f>G5*3</f>
        <v>0</v>
      </c>
      <c r="I5" s="14">
        <v>0</v>
      </c>
      <c r="J5" s="14">
        <f>I5*2</f>
        <v>0</v>
      </c>
      <c r="K5" s="15">
        <v>0</v>
      </c>
      <c r="L5" s="15">
        <f>K5*2</f>
        <v>0</v>
      </c>
      <c r="M5" s="14">
        <v>0</v>
      </c>
      <c r="N5" s="20">
        <f>M5*2</f>
        <v>0</v>
      </c>
      <c r="O5" s="43">
        <v>0</v>
      </c>
      <c r="P5" s="43">
        <f>O5*5</f>
        <v>0</v>
      </c>
      <c r="Q5" s="43">
        <v>0</v>
      </c>
      <c r="R5" s="43">
        <f>Q5*4</f>
        <v>0</v>
      </c>
      <c r="S5" s="22">
        <v>0</v>
      </c>
      <c r="T5" s="22">
        <v>0</v>
      </c>
      <c r="U5" s="22">
        <v>0</v>
      </c>
      <c r="V5" s="56">
        <v>0</v>
      </c>
      <c r="W5" s="56">
        <v>10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22">
        <v>0</v>
      </c>
      <c r="AG5" s="22">
        <f>D5+F5+H5+J5+L5+N5+P5+R5+S5+T5+U5+V5+W5+X5+Y5+Z5+AA5+AB5+AC5+AD5+AE5+AF5</f>
        <v>10</v>
      </c>
      <c r="AH5" s="39">
        <v>12.75</v>
      </c>
      <c r="AI5" s="29">
        <v>0</v>
      </c>
      <c r="AJ5" s="22"/>
    </row>
    <row r="6" spans="1:36" x14ac:dyDescent="0.25">
      <c r="A6" s="12">
        <v>2</v>
      </c>
      <c r="B6" s="13" t="s">
        <v>42</v>
      </c>
      <c r="C6" s="14">
        <v>0</v>
      </c>
      <c r="D6" s="15">
        <f t="shared" ref="D6:D12" si="0">C6*100</f>
        <v>0</v>
      </c>
      <c r="E6" s="15">
        <v>0</v>
      </c>
      <c r="F6" s="15">
        <f t="shared" ref="F6:F12" si="1">E6*50</f>
        <v>0</v>
      </c>
      <c r="G6" s="15">
        <v>0</v>
      </c>
      <c r="H6" s="15">
        <f t="shared" ref="H6:H12" si="2">G6*3</f>
        <v>0</v>
      </c>
      <c r="I6" s="14">
        <v>0</v>
      </c>
      <c r="J6" s="14">
        <f t="shared" ref="J6:J12" si="3">I6*2</f>
        <v>0</v>
      </c>
      <c r="K6" s="15">
        <v>0</v>
      </c>
      <c r="L6" s="15">
        <f t="shared" ref="L6:L12" si="4">K6*2</f>
        <v>0</v>
      </c>
      <c r="M6" s="14">
        <v>4</v>
      </c>
      <c r="N6" s="20">
        <f t="shared" ref="N6:N12" si="5">M6*2</f>
        <v>8</v>
      </c>
      <c r="O6" s="43">
        <v>0</v>
      </c>
      <c r="P6" s="43">
        <f t="shared" ref="P6:P12" si="6">O6*5</f>
        <v>0</v>
      </c>
      <c r="Q6" s="43">
        <v>0</v>
      </c>
      <c r="R6" s="43">
        <f t="shared" ref="R6:R12" si="7">Q6*4</f>
        <v>0</v>
      </c>
      <c r="S6" s="23">
        <v>0</v>
      </c>
      <c r="T6" s="23">
        <v>0</v>
      </c>
      <c r="U6" s="23">
        <v>0</v>
      </c>
      <c r="V6" s="57">
        <v>10</v>
      </c>
      <c r="W6" s="57">
        <v>0</v>
      </c>
      <c r="X6" s="23">
        <v>0</v>
      </c>
      <c r="Y6" s="23">
        <v>0</v>
      </c>
      <c r="Z6" s="23">
        <v>0</v>
      </c>
      <c r="AA6" s="23">
        <v>0</v>
      </c>
      <c r="AB6" s="23">
        <v>0</v>
      </c>
      <c r="AC6" s="23">
        <v>0</v>
      </c>
      <c r="AD6" s="23">
        <v>0</v>
      </c>
      <c r="AE6" s="23">
        <v>0</v>
      </c>
      <c r="AF6" s="23">
        <v>0</v>
      </c>
      <c r="AG6" s="22">
        <f t="shared" ref="AG6:AG43" si="8">D6+F6+H6+J6+L6+N6+P6+R6+S6+T6+U6+V6+W6+X6+Y6+Z6+AA6+AB6+AC6+AD6+AE6+AF6</f>
        <v>18</v>
      </c>
      <c r="AH6" s="40">
        <v>19</v>
      </c>
      <c r="AI6" s="29">
        <v>0</v>
      </c>
      <c r="AJ6" s="23"/>
    </row>
    <row r="7" spans="1:36" x14ac:dyDescent="0.25">
      <c r="A7" s="12">
        <v>3</v>
      </c>
      <c r="B7" s="13" t="s">
        <v>43</v>
      </c>
      <c r="C7" s="14">
        <v>0</v>
      </c>
      <c r="D7" s="15">
        <f t="shared" si="0"/>
        <v>0</v>
      </c>
      <c r="E7" s="15">
        <v>0</v>
      </c>
      <c r="F7" s="15">
        <f t="shared" si="1"/>
        <v>0</v>
      </c>
      <c r="G7" s="15">
        <v>0</v>
      </c>
      <c r="H7" s="15">
        <f t="shared" si="2"/>
        <v>0</v>
      </c>
      <c r="I7" s="14">
        <v>0</v>
      </c>
      <c r="J7" s="14">
        <f t="shared" si="3"/>
        <v>0</v>
      </c>
      <c r="K7" s="15">
        <v>0</v>
      </c>
      <c r="L7" s="15">
        <f t="shared" si="4"/>
        <v>0</v>
      </c>
      <c r="M7" s="14">
        <v>0</v>
      </c>
      <c r="N7" s="20">
        <f t="shared" si="5"/>
        <v>0</v>
      </c>
      <c r="O7" s="43">
        <v>0</v>
      </c>
      <c r="P7" s="43">
        <f t="shared" si="6"/>
        <v>0</v>
      </c>
      <c r="Q7" s="43">
        <v>2</v>
      </c>
      <c r="R7" s="43">
        <f t="shared" si="7"/>
        <v>8</v>
      </c>
      <c r="S7" s="22">
        <v>0</v>
      </c>
      <c r="T7" s="22">
        <v>0</v>
      </c>
      <c r="U7" s="22">
        <v>0</v>
      </c>
      <c r="V7" s="58">
        <v>0</v>
      </c>
      <c r="W7" s="58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f t="shared" si="8"/>
        <v>8</v>
      </c>
      <c r="AH7" s="39">
        <v>7</v>
      </c>
      <c r="AI7" s="29">
        <v>0</v>
      </c>
      <c r="AJ7" s="22"/>
    </row>
    <row r="8" spans="1:36" x14ac:dyDescent="0.25">
      <c r="A8" s="12">
        <v>4</v>
      </c>
      <c r="B8" s="13" t="s">
        <v>44</v>
      </c>
      <c r="C8" s="14">
        <v>0</v>
      </c>
      <c r="D8" s="15">
        <f t="shared" si="0"/>
        <v>0</v>
      </c>
      <c r="E8" s="15">
        <v>0</v>
      </c>
      <c r="F8" s="15">
        <f t="shared" si="1"/>
        <v>0</v>
      </c>
      <c r="G8" s="15">
        <v>0</v>
      </c>
      <c r="H8" s="15">
        <f t="shared" si="2"/>
        <v>0</v>
      </c>
      <c r="I8" s="14">
        <v>0</v>
      </c>
      <c r="J8" s="14">
        <f t="shared" si="3"/>
        <v>0</v>
      </c>
      <c r="K8" s="15">
        <v>0</v>
      </c>
      <c r="L8" s="15">
        <f t="shared" si="4"/>
        <v>0</v>
      </c>
      <c r="M8" s="14">
        <v>0</v>
      </c>
      <c r="N8" s="20">
        <f t="shared" si="5"/>
        <v>0</v>
      </c>
      <c r="O8" s="43">
        <v>0</v>
      </c>
      <c r="P8" s="43">
        <f t="shared" si="6"/>
        <v>0</v>
      </c>
      <c r="Q8" s="43">
        <v>0</v>
      </c>
      <c r="R8" s="43">
        <f t="shared" si="7"/>
        <v>0</v>
      </c>
      <c r="S8" s="22">
        <v>0</v>
      </c>
      <c r="T8" s="22">
        <v>0</v>
      </c>
      <c r="U8" s="22">
        <v>0</v>
      </c>
      <c r="V8" s="58">
        <v>0</v>
      </c>
      <c r="W8" s="58">
        <v>8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f t="shared" si="8"/>
        <v>8</v>
      </c>
      <c r="AH8" s="39">
        <v>13</v>
      </c>
      <c r="AI8" s="29">
        <v>0.69565217391304346</v>
      </c>
      <c r="AJ8" s="22"/>
    </row>
    <row r="9" spans="1:36" x14ac:dyDescent="0.25">
      <c r="A9" s="12">
        <v>5</v>
      </c>
      <c r="B9" s="13" t="s">
        <v>45</v>
      </c>
      <c r="C9" s="14">
        <v>0</v>
      </c>
      <c r="D9" s="15">
        <f t="shared" si="0"/>
        <v>0</v>
      </c>
      <c r="E9" s="15">
        <v>0</v>
      </c>
      <c r="F9" s="15">
        <f t="shared" si="1"/>
        <v>0</v>
      </c>
      <c r="G9" s="15">
        <v>0</v>
      </c>
      <c r="H9" s="15">
        <f t="shared" si="2"/>
        <v>0</v>
      </c>
      <c r="I9" s="14">
        <v>0</v>
      </c>
      <c r="J9" s="14">
        <f t="shared" si="3"/>
        <v>0</v>
      </c>
      <c r="K9" s="15">
        <v>0</v>
      </c>
      <c r="L9" s="15">
        <f t="shared" si="4"/>
        <v>0</v>
      </c>
      <c r="M9" s="14">
        <v>0</v>
      </c>
      <c r="N9" s="20">
        <f t="shared" si="5"/>
        <v>0</v>
      </c>
      <c r="O9" s="43">
        <v>0</v>
      </c>
      <c r="P9" s="43">
        <f t="shared" si="6"/>
        <v>0</v>
      </c>
      <c r="Q9" s="43">
        <v>0</v>
      </c>
      <c r="R9" s="43">
        <f t="shared" si="7"/>
        <v>0</v>
      </c>
      <c r="S9" s="22">
        <v>0</v>
      </c>
      <c r="T9" s="22">
        <v>0</v>
      </c>
      <c r="U9" s="22">
        <v>0</v>
      </c>
      <c r="V9" s="58">
        <v>0</v>
      </c>
      <c r="W9" s="58">
        <v>2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f t="shared" si="8"/>
        <v>2</v>
      </c>
      <c r="AH9" s="39">
        <v>6.75</v>
      </c>
      <c r="AI9" s="29">
        <v>0.27972027972027969</v>
      </c>
      <c r="AJ9" s="22"/>
    </row>
    <row r="10" spans="1:36" x14ac:dyDescent="0.25">
      <c r="A10" s="12">
        <v>6</v>
      </c>
      <c r="B10" s="13" t="s">
        <v>46</v>
      </c>
      <c r="C10" s="14">
        <v>0</v>
      </c>
      <c r="D10" s="15">
        <f t="shared" si="0"/>
        <v>0</v>
      </c>
      <c r="E10" s="41">
        <v>0</v>
      </c>
      <c r="F10" s="15">
        <f t="shared" si="1"/>
        <v>0</v>
      </c>
      <c r="G10" s="15">
        <v>0</v>
      </c>
      <c r="H10" s="15">
        <f t="shared" si="2"/>
        <v>0</v>
      </c>
      <c r="I10" s="14">
        <v>0</v>
      </c>
      <c r="J10" s="14">
        <f t="shared" si="3"/>
        <v>0</v>
      </c>
      <c r="K10" s="15">
        <v>0</v>
      </c>
      <c r="L10" s="15">
        <f t="shared" si="4"/>
        <v>0</v>
      </c>
      <c r="M10" s="14">
        <v>0</v>
      </c>
      <c r="N10" s="20">
        <f t="shared" si="5"/>
        <v>0</v>
      </c>
      <c r="O10" s="61">
        <v>0</v>
      </c>
      <c r="P10" s="43">
        <f t="shared" si="6"/>
        <v>0</v>
      </c>
      <c r="Q10" s="61">
        <v>0</v>
      </c>
      <c r="R10" s="43">
        <f t="shared" si="7"/>
        <v>0</v>
      </c>
      <c r="S10" s="44">
        <v>0</v>
      </c>
      <c r="T10" s="44">
        <v>0</v>
      </c>
      <c r="U10" s="44">
        <v>0</v>
      </c>
      <c r="V10" s="59">
        <v>0</v>
      </c>
      <c r="W10" s="59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44">
        <v>0</v>
      </c>
      <c r="AD10" s="44">
        <v>0</v>
      </c>
      <c r="AE10" s="44">
        <v>0</v>
      </c>
      <c r="AF10" s="44">
        <v>0</v>
      </c>
      <c r="AG10" s="22">
        <f t="shared" si="8"/>
        <v>0</v>
      </c>
      <c r="AH10" s="45">
        <v>6.25</v>
      </c>
      <c r="AI10" s="29">
        <v>0</v>
      </c>
      <c r="AJ10" s="22"/>
    </row>
    <row r="11" spans="1:36" x14ac:dyDescent="0.25">
      <c r="A11" s="12">
        <v>7</v>
      </c>
      <c r="B11" s="13" t="s">
        <v>47</v>
      </c>
      <c r="C11" s="14">
        <v>2</v>
      </c>
      <c r="D11" s="15">
        <f t="shared" si="0"/>
        <v>200</v>
      </c>
      <c r="E11" s="41">
        <v>0</v>
      </c>
      <c r="F11" s="15">
        <f t="shared" si="1"/>
        <v>0</v>
      </c>
      <c r="G11" s="15">
        <v>0</v>
      </c>
      <c r="H11" s="15">
        <f t="shared" si="2"/>
        <v>0</v>
      </c>
      <c r="I11" s="14">
        <v>0</v>
      </c>
      <c r="J11" s="14">
        <f t="shared" si="3"/>
        <v>0</v>
      </c>
      <c r="K11" s="15">
        <v>0</v>
      </c>
      <c r="L11" s="15">
        <f t="shared" si="4"/>
        <v>0</v>
      </c>
      <c r="M11" s="14">
        <v>3</v>
      </c>
      <c r="N11" s="20">
        <f t="shared" si="5"/>
        <v>6</v>
      </c>
      <c r="O11" s="61">
        <v>0</v>
      </c>
      <c r="P11" s="43">
        <f t="shared" si="6"/>
        <v>0</v>
      </c>
      <c r="Q11" s="61">
        <v>0</v>
      </c>
      <c r="R11" s="43">
        <f t="shared" si="7"/>
        <v>0</v>
      </c>
      <c r="S11" s="44">
        <v>0</v>
      </c>
      <c r="T11" s="44">
        <v>0</v>
      </c>
      <c r="U11" s="44">
        <v>0</v>
      </c>
      <c r="V11" s="59">
        <v>0</v>
      </c>
      <c r="W11" s="59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22">
        <f t="shared" si="8"/>
        <v>206</v>
      </c>
      <c r="AH11" s="39">
        <v>11.5</v>
      </c>
      <c r="AI11" s="29">
        <v>0</v>
      </c>
      <c r="AJ11" s="22"/>
    </row>
    <row r="12" spans="1:36" x14ac:dyDescent="0.25">
      <c r="A12" s="12">
        <v>8</v>
      </c>
      <c r="B12" s="13" t="s">
        <v>48</v>
      </c>
      <c r="C12" s="14">
        <v>0</v>
      </c>
      <c r="D12" s="15">
        <f t="shared" si="0"/>
        <v>0</v>
      </c>
      <c r="E12" s="41">
        <v>0</v>
      </c>
      <c r="F12" s="15">
        <f t="shared" si="1"/>
        <v>0</v>
      </c>
      <c r="G12" s="15">
        <v>0</v>
      </c>
      <c r="H12" s="15">
        <f t="shared" si="2"/>
        <v>0</v>
      </c>
      <c r="I12" s="14">
        <v>0</v>
      </c>
      <c r="J12" s="14">
        <f t="shared" si="3"/>
        <v>0</v>
      </c>
      <c r="K12" s="15">
        <v>1</v>
      </c>
      <c r="L12" s="15">
        <f t="shared" si="4"/>
        <v>2</v>
      </c>
      <c r="M12" s="14">
        <v>2</v>
      </c>
      <c r="N12" s="20">
        <f t="shared" si="5"/>
        <v>4</v>
      </c>
      <c r="O12" s="61">
        <v>0</v>
      </c>
      <c r="P12" s="43">
        <f t="shared" si="6"/>
        <v>0</v>
      </c>
      <c r="Q12" s="61">
        <v>0</v>
      </c>
      <c r="R12" s="43">
        <f t="shared" si="7"/>
        <v>0</v>
      </c>
      <c r="S12" s="44">
        <v>0</v>
      </c>
      <c r="T12" s="44">
        <v>0</v>
      </c>
      <c r="U12" s="44">
        <v>0</v>
      </c>
      <c r="V12" s="59">
        <v>0</v>
      </c>
      <c r="W12" s="59">
        <v>2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22">
        <f t="shared" si="8"/>
        <v>8</v>
      </c>
      <c r="AH12" s="39">
        <v>5.75</v>
      </c>
      <c r="AI12" s="29">
        <v>0.34782608695652173</v>
      </c>
      <c r="AJ12" s="22"/>
    </row>
    <row r="13" spans="1:36" x14ac:dyDescent="0.25">
      <c r="A13" s="16"/>
      <c r="B13" s="17" t="s">
        <v>49</v>
      </c>
      <c r="C13" s="47">
        <f>SUM(C5:C12)</f>
        <v>2</v>
      </c>
      <c r="D13" s="47">
        <f t="shared" ref="D13:AF13" si="9">SUM(D5:D12)</f>
        <v>200</v>
      </c>
      <c r="E13" s="47">
        <f t="shared" si="9"/>
        <v>0</v>
      </c>
      <c r="F13" s="47">
        <f t="shared" si="9"/>
        <v>0</v>
      </c>
      <c r="G13" s="47">
        <f t="shared" si="9"/>
        <v>0</v>
      </c>
      <c r="H13" s="47">
        <f t="shared" si="9"/>
        <v>0</v>
      </c>
      <c r="I13" s="47">
        <f t="shared" si="9"/>
        <v>0</v>
      </c>
      <c r="J13" s="47">
        <f t="shared" si="9"/>
        <v>0</v>
      </c>
      <c r="K13" s="47">
        <f t="shared" si="9"/>
        <v>1</v>
      </c>
      <c r="L13" s="47">
        <f t="shared" si="9"/>
        <v>2</v>
      </c>
      <c r="M13" s="47">
        <f t="shared" si="9"/>
        <v>9</v>
      </c>
      <c r="N13" s="47">
        <f t="shared" si="9"/>
        <v>18</v>
      </c>
      <c r="O13" s="47">
        <f t="shared" si="9"/>
        <v>0</v>
      </c>
      <c r="P13" s="47">
        <f t="shared" si="9"/>
        <v>0</v>
      </c>
      <c r="Q13" s="47">
        <f t="shared" si="9"/>
        <v>2</v>
      </c>
      <c r="R13" s="47">
        <f t="shared" si="9"/>
        <v>8</v>
      </c>
      <c r="S13" s="47">
        <f t="shared" si="9"/>
        <v>0</v>
      </c>
      <c r="T13" s="47">
        <f t="shared" si="9"/>
        <v>0</v>
      </c>
      <c r="U13" s="47">
        <f t="shared" si="9"/>
        <v>0</v>
      </c>
      <c r="V13" s="47">
        <f t="shared" si="9"/>
        <v>10</v>
      </c>
      <c r="W13" s="47">
        <f t="shared" si="9"/>
        <v>22</v>
      </c>
      <c r="X13" s="47">
        <f t="shared" si="9"/>
        <v>0</v>
      </c>
      <c r="Y13" s="47">
        <f t="shared" si="9"/>
        <v>0</v>
      </c>
      <c r="Z13" s="47">
        <f t="shared" si="9"/>
        <v>0</v>
      </c>
      <c r="AA13" s="47">
        <f t="shared" si="9"/>
        <v>0</v>
      </c>
      <c r="AB13" s="47">
        <f t="shared" si="9"/>
        <v>0</v>
      </c>
      <c r="AC13" s="47">
        <f t="shared" si="9"/>
        <v>0</v>
      </c>
      <c r="AD13" s="47">
        <f t="shared" si="9"/>
        <v>0</v>
      </c>
      <c r="AE13" s="47">
        <f t="shared" si="9"/>
        <v>0</v>
      </c>
      <c r="AF13" s="47">
        <f t="shared" si="9"/>
        <v>0</v>
      </c>
      <c r="AG13" s="63">
        <f>SUM(AG5:AG12)</f>
        <v>260</v>
      </c>
      <c r="AH13" s="51">
        <f>SUM(AH5:AH12)</f>
        <v>82</v>
      </c>
      <c r="AI13" s="55">
        <v>0</v>
      </c>
      <c r="AJ13" s="36"/>
    </row>
    <row r="14" spans="1:36" x14ac:dyDescent="0.25">
      <c r="A14" s="12">
        <v>9</v>
      </c>
      <c r="B14" s="13" t="s">
        <v>50</v>
      </c>
      <c r="C14" s="15">
        <v>0</v>
      </c>
      <c r="D14" s="15">
        <f>C14*100</f>
        <v>0</v>
      </c>
      <c r="E14" s="15">
        <v>0</v>
      </c>
      <c r="F14" s="15">
        <f>E14*50</f>
        <v>0</v>
      </c>
      <c r="G14" s="15">
        <v>0</v>
      </c>
      <c r="H14" s="15">
        <f>G14*3</f>
        <v>0</v>
      </c>
      <c r="I14" s="14">
        <v>0</v>
      </c>
      <c r="J14" s="14">
        <f>I14*2</f>
        <v>0</v>
      </c>
      <c r="K14" s="15">
        <v>0</v>
      </c>
      <c r="L14" s="15">
        <f>K14*2</f>
        <v>0</v>
      </c>
      <c r="M14" s="14">
        <v>0</v>
      </c>
      <c r="N14" s="20">
        <f>M14*2</f>
        <v>0</v>
      </c>
      <c r="O14" s="43">
        <v>0</v>
      </c>
      <c r="P14" s="43">
        <f>O14*5</f>
        <v>0</v>
      </c>
      <c r="Q14" s="43">
        <v>0</v>
      </c>
      <c r="R14" s="43">
        <f>Q14*4</f>
        <v>0</v>
      </c>
      <c r="S14" s="22">
        <v>0</v>
      </c>
      <c r="T14" s="22">
        <v>0</v>
      </c>
      <c r="U14" s="22">
        <v>0</v>
      </c>
      <c r="V14" s="58">
        <v>0</v>
      </c>
      <c r="W14" s="58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f t="shared" si="8"/>
        <v>0</v>
      </c>
      <c r="AH14" s="39">
        <v>17</v>
      </c>
      <c r="AI14" s="29">
        <v>0</v>
      </c>
      <c r="AJ14" s="21"/>
    </row>
    <row r="15" spans="1:36" x14ac:dyDescent="0.25">
      <c r="A15" s="12">
        <v>10</v>
      </c>
      <c r="B15" s="13" t="s">
        <v>51</v>
      </c>
      <c r="C15" s="15">
        <v>0</v>
      </c>
      <c r="D15" s="15">
        <f t="shared" ref="D15:D19" si="10">C15*100</f>
        <v>0</v>
      </c>
      <c r="E15" s="15">
        <v>0</v>
      </c>
      <c r="F15" s="15">
        <f t="shared" ref="F15:F19" si="11">E15*50</f>
        <v>0</v>
      </c>
      <c r="G15" s="15">
        <v>0</v>
      </c>
      <c r="H15" s="15">
        <f t="shared" ref="H15:H19" si="12">G15*3</f>
        <v>0</v>
      </c>
      <c r="I15" s="14">
        <v>0</v>
      </c>
      <c r="J15" s="14">
        <f t="shared" ref="J15:J19" si="13">I15*2</f>
        <v>0</v>
      </c>
      <c r="K15" s="15">
        <v>0</v>
      </c>
      <c r="L15" s="15">
        <f t="shared" ref="L15:L19" si="14">K15*2</f>
        <v>0</v>
      </c>
      <c r="M15" s="14">
        <v>0</v>
      </c>
      <c r="N15" s="20">
        <f t="shared" ref="N15:N19" si="15">M15*2</f>
        <v>0</v>
      </c>
      <c r="O15" s="43">
        <v>0</v>
      </c>
      <c r="P15" s="43">
        <f t="shared" ref="P15:P19" si="16">O15*5</f>
        <v>0</v>
      </c>
      <c r="Q15" s="43">
        <v>0</v>
      </c>
      <c r="R15" s="43">
        <f t="shared" ref="R15:R19" si="17">Q15*4</f>
        <v>0</v>
      </c>
      <c r="S15" s="22">
        <v>0</v>
      </c>
      <c r="T15" s="22">
        <v>22</v>
      </c>
      <c r="U15" s="22">
        <v>0</v>
      </c>
      <c r="V15" s="58">
        <v>10</v>
      </c>
      <c r="W15" s="58">
        <v>10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f t="shared" si="8"/>
        <v>42</v>
      </c>
      <c r="AH15" s="39">
        <v>9.65</v>
      </c>
      <c r="AI15" s="29">
        <v>1.0526315789473684</v>
      </c>
      <c r="AJ15" s="21"/>
    </row>
    <row r="16" spans="1:36" x14ac:dyDescent="0.25">
      <c r="A16" s="12">
        <v>11</v>
      </c>
      <c r="B16" s="13" t="s">
        <v>52</v>
      </c>
      <c r="C16" s="15">
        <v>0</v>
      </c>
      <c r="D16" s="15">
        <f t="shared" si="10"/>
        <v>0</v>
      </c>
      <c r="E16" s="15">
        <v>0</v>
      </c>
      <c r="F16" s="15">
        <f t="shared" si="11"/>
        <v>0</v>
      </c>
      <c r="G16" s="15">
        <v>0</v>
      </c>
      <c r="H16" s="15">
        <f t="shared" si="12"/>
        <v>0</v>
      </c>
      <c r="I16" s="14">
        <v>0</v>
      </c>
      <c r="J16" s="14">
        <f t="shared" si="13"/>
        <v>0</v>
      </c>
      <c r="K16" s="15">
        <v>0</v>
      </c>
      <c r="L16" s="15">
        <f t="shared" si="14"/>
        <v>0</v>
      </c>
      <c r="M16" s="14">
        <v>15</v>
      </c>
      <c r="N16" s="20">
        <f t="shared" si="15"/>
        <v>30</v>
      </c>
      <c r="O16" s="43">
        <v>0</v>
      </c>
      <c r="P16" s="43">
        <f t="shared" si="16"/>
        <v>0</v>
      </c>
      <c r="Q16" s="43">
        <v>0</v>
      </c>
      <c r="R16" s="43">
        <f t="shared" si="17"/>
        <v>0</v>
      </c>
      <c r="S16" s="22">
        <v>0</v>
      </c>
      <c r="T16" s="22">
        <v>0</v>
      </c>
      <c r="U16" s="22">
        <v>0</v>
      </c>
      <c r="V16" s="58">
        <v>0</v>
      </c>
      <c r="W16" s="58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f t="shared" si="8"/>
        <v>30</v>
      </c>
      <c r="AH16" s="39">
        <v>12</v>
      </c>
      <c r="AI16" s="29">
        <v>0</v>
      </c>
      <c r="AJ16" s="21"/>
    </row>
    <row r="17" spans="1:36" x14ac:dyDescent="0.25">
      <c r="A17" s="12">
        <v>12</v>
      </c>
      <c r="B17" s="13" t="s">
        <v>53</v>
      </c>
      <c r="C17" s="15">
        <v>0</v>
      </c>
      <c r="D17" s="15">
        <f t="shared" si="10"/>
        <v>0</v>
      </c>
      <c r="E17" s="15">
        <v>0</v>
      </c>
      <c r="F17" s="15">
        <f t="shared" si="11"/>
        <v>0</v>
      </c>
      <c r="G17" s="15">
        <v>0</v>
      </c>
      <c r="H17" s="15">
        <f t="shared" si="12"/>
        <v>0</v>
      </c>
      <c r="I17" s="14">
        <v>0</v>
      </c>
      <c r="J17" s="14">
        <f t="shared" si="13"/>
        <v>0</v>
      </c>
      <c r="K17" s="15">
        <v>0</v>
      </c>
      <c r="L17" s="15">
        <f t="shared" si="14"/>
        <v>0</v>
      </c>
      <c r="M17" s="14">
        <v>0</v>
      </c>
      <c r="N17" s="20">
        <f t="shared" si="15"/>
        <v>0</v>
      </c>
      <c r="O17" s="43">
        <v>0</v>
      </c>
      <c r="P17" s="43">
        <f t="shared" si="16"/>
        <v>0</v>
      </c>
      <c r="Q17" s="43">
        <v>0</v>
      </c>
      <c r="R17" s="43">
        <f t="shared" si="17"/>
        <v>0</v>
      </c>
      <c r="S17" s="22">
        <v>0</v>
      </c>
      <c r="T17" s="22">
        <v>0</v>
      </c>
      <c r="U17" s="22">
        <v>0</v>
      </c>
      <c r="V17" s="58">
        <v>0</v>
      </c>
      <c r="W17" s="58">
        <v>0</v>
      </c>
      <c r="X17" s="22">
        <v>0</v>
      </c>
      <c r="Y17" s="22">
        <v>0</v>
      </c>
      <c r="Z17" s="22">
        <v>0</v>
      </c>
      <c r="AA17" s="68">
        <v>80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f t="shared" si="8"/>
        <v>80</v>
      </c>
      <c r="AH17" s="39">
        <v>10.5</v>
      </c>
      <c r="AI17" s="29">
        <v>0</v>
      </c>
      <c r="AJ17" s="21"/>
    </row>
    <row r="18" spans="1:36" x14ac:dyDescent="0.25">
      <c r="A18" s="12">
        <v>13</v>
      </c>
      <c r="B18" s="13" t="s">
        <v>54</v>
      </c>
      <c r="C18" s="15">
        <v>0</v>
      </c>
      <c r="D18" s="15">
        <f t="shared" si="10"/>
        <v>0</v>
      </c>
      <c r="E18" s="15">
        <v>1</v>
      </c>
      <c r="F18" s="15">
        <f t="shared" si="11"/>
        <v>50</v>
      </c>
      <c r="G18" s="15">
        <v>1</v>
      </c>
      <c r="H18" s="15">
        <f t="shared" si="12"/>
        <v>3</v>
      </c>
      <c r="I18" s="14">
        <v>0</v>
      </c>
      <c r="J18" s="14">
        <f t="shared" si="13"/>
        <v>0</v>
      </c>
      <c r="K18" s="15">
        <v>0</v>
      </c>
      <c r="L18" s="15">
        <f t="shared" si="14"/>
        <v>0</v>
      </c>
      <c r="M18" s="14">
        <v>0</v>
      </c>
      <c r="N18" s="20">
        <f t="shared" si="15"/>
        <v>0</v>
      </c>
      <c r="O18" s="43">
        <v>5</v>
      </c>
      <c r="P18" s="43">
        <f t="shared" si="16"/>
        <v>25</v>
      </c>
      <c r="Q18" s="43">
        <v>0</v>
      </c>
      <c r="R18" s="43">
        <f t="shared" si="17"/>
        <v>0</v>
      </c>
      <c r="S18" s="22">
        <v>10</v>
      </c>
      <c r="T18" s="22">
        <v>12</v>
      </c>
      <c r="U18" s="22">
        <v>0</v>
      </c>
      <c r="V18" s="58">
        <v>0</v>
      </c>
      <c r="W18" s="58">
        <v>2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f t="shared" si="8"/>
        <v>102</v>
      </c>
      <c r="AH18" s="39">
        <v>8</v>
      </c>
      <c r="AI18" s="29">
        <v>0.37383177570093462</v>
      </c>
      <c r="AJ18" s="21"/>
    </row>
    <row r="19" spans="1:36" x14ac:dyDescent="0.25">
      <c r="A19" s="12">
        <v>14</v>
      </c>
      <c r="B19" s="13" t="s">
        <v>55</v>
      </c>
      <c r="C19" s="15">
        <v>0</v>
      </c>
      <c r="D19" s="15">
        <f t="shared" si="10"/>
        <v>0</v>
      </c>
      <c r="E19" s="15">
        <v>0</v>
      </c>
      <c r="F19" s="15">
        <f t="shared" si="11"/>
        <v>0</v>
      </c>
      <c r="G19" s="15">
        <v>0</v>
      </c>
      <c r="H19" s="15">
        <f t="shared" si="12"/>
        <v>0</v>
      </c>
      <c r="I19" s="14">
        <v>0</v>
      </c>
      <c r="J19" s="14">
        <f t="shared" si="13"/>
        <v>0</v>
      </c>
      <c r="K19" s="15">
        <v>1</v>
      </c>
      <c r="L19" s="15">
        <f t="shared" si="14"/>
        <v>2</v>
      </c>
      <c r="M19" s="14">
        <v>2</v>
      </c>
      <c r="N19" s="20">
        <f t="shared" si="15"/>
        <v>4</v>
      </c>
      <c r="O19" s="43">
        <v>5</v>
      </c>
      <c r="P19" s="43">
        <f t="shared" si="16"/>
        <v>25</v>
      </c>
      <c r="Q19" s="43">
        <v>0</v>
      </c>
      <c r="R19" s="43">
        <f t="shared" si="17"/>
        <v>0</v>
      </c>
      <c r="S19" s="22">
        <v>0</v>
      </c>
      <c r="T19" s="22">
        <v>0</v>
      </c>
      <c r="U19" s="22">
        <v>0</v>
      </c>
      <c r="V19" s="58">
        <v>0</v>
      </c>
      <c r="W19" s="58">
        <v>2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f t="shared" si="8"/>
        <v>33</v>
      </c>
      <c r="AH19" s="39">
        <v>13</v>
      </c>
      <c r="AI19" s="29">
        <v>0.16</v>
      </c>
      <c r="AJ19" s="21"/>
    </row>
    <row r="20" spans="1:36" x14ac:dyDescent="0.25">
      <c r="A20" s="16"/>
      <c r="B20" s="17" t="s">
        <v>56</v>
      </c>
      <c r="C20" s="18">
        <f>SUM(C14:C19)</f>
        <v>0</v>
      </c>
      <c r="D20" s="18">
        <f t="shared" ref="D20:AF20" si="18">SUM(D14:D19)</f>
        <v>0</v>
      </c>
      <c r="E20" s="18">
        <f t="shared" si="18"/>
        <v>1</v>
      </c>
      <c r="F20" s="18">
        <f t="shared" si="18"/>
        <v>50</v>
      </c>
      <c r="G20" s="18">
        <f t="shared" si="18"/>
        <v>1</v>
      </c>
      <c r="H20" s="18">
        <f t="shared" si="18"/>
        <v>3</v>
      </c>
      <c r="I20" s="18">
        <f t="shared" si="18"/>
        <v>0</v>
      </c>
      <c r="J20" s="18">
        <f t="shared" si="18"/>
        <v>0</v>
      </c>
      <c r="K20" s="18">
        <f t="shared" si="18"/>
        <v>1</v>
      </c>
      <c r="L20" s="18">
        <f t="shared" si="18"/>
        <v>2</v>
      </c>
      <c r="M20" s="18">
        <f t="shared" si="18"/>
        <v>17</v>
      </c>
      <c r="N20" s="18">
        <f t="shared" si="18"/>
        <v>34</v>
      </c>
      <c r="O20" s="18">
        <f t="shared" si="18"/>
        <v>10</v>
      </c>
      <c r="P20" s="18">
        <f t="shared" si="18"/>
        <v>50</v>
      </c>
      <c r="Q20" s="18">
        <f t="shared" si="18"/>
        <v>0</v>
      </c>
      <c r="R20" s="18">
        <f t="shared" si="18"/>
        <v>0</v>
      </c>
      <c r="S20" s="18">
        <f t="shared" si="18"/>
        <v>10</v>
      </c>
      <c r="T20" s="18">
        <f t="shared" si="18"/>
        <v>34</v>
      </c>
      <c r="U20" s="18">
        <f t="shared" si="18"/>
        <v>0</v>
      </c>
      <c r="V20" s="18">
        <f t="shared" si="18"/>
        <v>10</v>
      </c>
      <c r="W20" s="18">
        <f t="shared" si="18"/>
        <v>14</v>
      </c>
      <c r="X20" s="18">
        <f t="shared" si="18"/>
        <v>0</v>
      </c>
      <c r="Y20" s="18">
        <f t="shared" si="18"/>
        <v>0</v>
      </c>
      <c r="Z20" s="18">
        <f t="shared" si="18"/>
        <v>0</v>
      </c>
      <c r="AA20" s="18">
        <f t="shared" si="18"/>
        <v>80</v>
      </c>
      <c r="AB20" s="18">
        <f t="shared" si="18"/>
        <v>0</v>
      </c>
      <c r="AC20" s="18">
        <f t="shared" si="18"/>
        <v>0</v>
      </c>
      <c r="AD20" s="18">
        <f t="shared" si="18"/>
        <v>0</v>
      </c>
      <c r="AE20" s="18">
        <f t="shared" si="18"/>
        <v>0</v>
      </c>
      <c r="AF20" s="18">
        <f t="shared" si="18"/>
        <v>0</v>
      </c>
      <c r="AG20" s="63">
        <f>SUM(AG14:AG19)</f>
        <v>287</v>
      </c>
      <c r="AH20" s="48">
        <f>SUM(AH14:AH19)</f>
        <v>70.150000000000006</v>
      </c>
      <c r="AI20" s="55">
        <v>0.2200825309491059</v>
      </c>
      <c r="AJ20" s="36"/>
    </row>
    <row r="21" spans="1:36" x14ac:dyDescent="0.25">
      <c r="A21" s="12">
        <v>15</v>
      </c>
      <c r="B21" s="13" t="s">
        <v>57</v>
      </c>
      <c r="C21" s="15">
        <v>0</v>
      </c>
      <c r="D21" s="15">
        <f>C21*100</f>
        <v>0</v>
      </c>
      <c r="E21" s="15">
        <v>0</v>
      </c>
      <c r="F21" s="15">
        <f>E21*50</f>
        <v>0</v>
      </c>
      <c r="G21" s="15">
        <v>0</v>
      </c>
      <c r="H21" s="15">
        <f>G21*3</f>
        <v>0</v>
      </c>
      <c r="I21" s="14">
        <v>0</v>
      </c>
      <c r="J21" s="14">
        <f>I21*2</f>
        <v>0</v>
      </c>
      <c r="K21" s="15">
        <v>0</v>
      </c>
      <c r="L21" s="15">
        <f>K21*2</f>
        <v>0</v>
      </c>
      <c r="M21" s="14">
        <v>0</v>
      </c>
      <c r="N21" s="20">
        <f>M21*2</f>
        <v>0</v>
      </c>
      <c r="O21" s="43">
        <v>0</v>
      </c>
      <c r="P21" s="43">
        <f>O21*5</f>
        <v>0</v>
      </c>
      <c r="Q21" s="43">
        <v>0</v>
      </c>
      <c r="R21" s="43">
        <f>Q21*4</f>
        <v>0</v>
      </c>
      <c r="S21" s="22">
        <v>0</v>
      </c>
      <c r="T21" s="22">
        <v>0</v>
      </c>
      <c r="U21" s="22">
        <v>0</v>
      </c>
      <c r="V21" s="58">
        <v>0</v>
      </c>
      <c r="W21" s="58">
        <v>6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f t="shared" si="8"/>
        <v>6</v>
      </c>
      <c r="AH21" s="39">
        <v>20.5</v>
      </c>
      <c r="AI21" s="29">
        <v>0.26666666666666666</v>
      </c>
      <c r="AJ21" s="21"/>
    </row>
    <row r="22" spans="1:36" x14ac:dyDescent="0.25">
      <c r="A22" s="12">
        <v>16</v>
      </c>
      <c r="B22" s="13" t="s">
        <v>58</v>
      </c>
      <c r="C22" s="15">
        <v>0</v>
      </c>
      <c r="D22" s="15">
        <f t="shared" ref="D22:D27" si="19">C22*100</f>
        <v>0</v>
      </c>
      <c r="E22" s="15">
        <v>0</v>
      </c>
      <c r="F22" s="15">
        <f t="shared" ref="F22:F27" si="20">E22*50</f>
        <v>0</v>
      </c>
      <c r="G22" s="15">
        <v>0</v>
      </c>
      <c r="H22" s="15">
        <f t="shared" ref="H22:H27" si="21">G22*3</f>
        <v>0</v>
      </c>
      <c r="I22" s="14">
        <v>0</v>
      </c>
      <c r="J22" s="14">
        <f t="shared" ref="J22:J27" si="22">I22*2</f>
        <v>0</v>
      </c>
      <c r="K22" s="15">
        <v>2</v>
      </c>
      <c r="L22" s="15">
        <f t="shared" ref="L22:L27" si="23">K22*2</f>
        <v>4</v>
      </c>
      <c r="M22" s="14">
        <v>4</v>
      </c>
      <c r="N22" s="20">
        <f t="shared" ref="N22:N27" si="24">M22*2</f>
        <v>8</v>
      </c>
      <c r="O22" s="43">
        <v>0</v>
      </c>
      <c r="P22" s="43">
        <f t="shared" ref="P22:P27" si="25">O22*5</f>
        <v>0</v>
      </c>
      <c r="Q22" s="43">
        <v>0</v>
      </c>
      <c r="R22" s="43">
        <f t="shared" ref="R22:R27" si="26">Q22*4</f>
        <v>0</v>
      </c>
      <c r="S22" s="22">
        <v>30</v>
      </c>
      <c r="T22" s="22">
        <v>6</v>
      </c>
      <c r="U22" s="22">
        <v>0</v>
      </c>
      <c r="V22" s="58">
        <v>0</v>
      </c>
      <c r="W22" s="58">
        <v>2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f t="shared" si="8"/>
        <v>50</v>
      </c>
      <c r="AH22" s="39">
        <v>10</v>
      </c>
      <c r="AI22" s="29">
        <v>0.34782608695652173</v>
      </c>
      <c r="AJ22" s="21"/>
    </row>
    <row r="23" spans="1:36" x14ac:dyDescent="0.25">
      <c r="A23" s="12">
        <v>17</v>
      </c>
      <c r="B23" s="13" t="s">
        <v>59</v>
      </c>
      <c r="C23" s="15">
        <v>0</v>
      </c>
      <c r="D23" s="15">
        <f t="shared" si="19"/>
        <v>0</v>
      </c>
      <c r="E23" s="15">
        <v>0</v>
      </c>
      <c r="F23" s="15">
        <f t="shared" si="20"/>
        <v>0</v>
      </c>
      <c r="G23" s="15">
        <v>0</v>
      </c>
      <c r="H23" s="15">
        <f t="shared" si="21"/>
        <v>0</v>
      </c>
      <c r="I23" s="14">
        <v>0</v>
      </c>
      <c r="J23" s="14">
        <f t="shared" si="22"/>
        <v>0</v>
      </c>
      <c r="K23" s="15">
        <v>0</v>
      </c>
      <c r="L23" s="15">
        <f t="shared" si="23"/>
        <v>0</v>
      </c>
      <c r="M23" s="14">
        <v>0</v>
      </c>
      <c r="N23" s="20">
        <f t="shared" si="24"/>
        <v>0</v>
      </c>
      <c r="O23" s="43">
        <v>0</v>
      </c>
      <c r="P23" s="43">
        <f t="shared" si="25"/>
        <v>0</v>
      </c>
      <c r="Q23" s="43">
        <v>0</v>
      </c>
      <c r="R23" s="43">
        <f t="shared" si="26"/>
        <v>0</v>
      </c>
      <c r="S23" s="22">
        <v>100</v>
      </c>
      <c r="T23" s="22">
        <v>10</v>
      </c>
      <c r="U23" s="22">
        <v>0</v>
      </c>
      <c r="V23" s="58">
        <v>0</v>
      </c>
      <c r="W23" s="58">
        <v>6</v>
      </c>
      <c r="X23" s="22">
        <v>0</v>
      </c>
      <c r="Y23" s="22">
        <v>0</v>
      </c>
      <c r="Z23" s="22">
        <v>0</v>
      </c>
      <c r="AA23" s="22">
        <v>0</v>
      </c>
      <c r="AB23" s="22">
        <v>75</v>
      </c>
      <c r="AC23" s="22">
        <v>0</v>
      </c>
      <c r="AD23" s="22">
        <v>0</v>
      </c>
      <c r="AE23" s="22">
        <v>0</v>
      </c>
      <c r="AF23" s="22">
        <v>21</v>
      </c>
      <c r="AG23" s="22">
        <f t="shared" si="8"/>
        <v>212</v>
      </c>
      <c r="AH23" s="39">
        <v>14.5</v>
      </c>
      <c r="AI23" s="29">
        <v>0</v>
      </c>
      <c r="AJ23" s="21"/>
    </row>
    <row r="24" spans="1:36" x14ac:dyDescent="0.25">
      <c r="A24" s="12">
        <v>18</v>
      </c>
      <c r="B24" s="13" t="s">
        <v>60</v>
      </c>
      <c r="C24" s="15">
        <v>0</v>
      </c>
      <c r="D24" s="15">
        <f t="shared" si="19"/>
        <v>0</v>
      </c>
      <c r="E24" s="15">
        <v>0</v>
      </c>
      <c r="F24" s="15">
        <f t="shared" si="20"/>
        <v>0</v>
      </c>
      <c r="G24" s="15">
        <v>0</v>
      </c>
      <c r="H24" s="15">
        <f t="shared" si="21"/>
        <v>0</v>
      </c>
      <c r="I24" s="14">
        <v>1</v>
      </c>
      <c r="J24" s="14">
        <f t="shared" si="22"/>
        <v>2</v>
      </c>
      <c r="K24" s="15">
        <v>9</v>
      </c>
      <c r="L24" s="15">
        <f t="shared" si="23"/>
        <v>18</v>
      </c>
      <c r="M24" s="14">
        <v>8</v>
      </c>
      <c r="N24" s="20">
        <f t="shared" si="24"/>
        <v>16</v>
      </c>
      <c r="O24" s="43">
        <v>0</v>
      </c>
      <c r="P24" s="43">
        <f t="shared" si="25"/>
        <v>0</v>
      </c>
      <c r="Q24" s="43">
        <v>0</v>
      </c>
      <c r="R24" s="43">
        <f t="shared" si="26"/>
        <v>0</v>
      </c>
      <c r="S24" s="22">
        <v>10</v>
      </c>
      <c r="T24" s="22">
        <v>0</v>
      </c>
      <c r="U24" s="22">
        <v>0</v>
      </c>
      <c r="V24" s="58">
        <v>0</v>
      </c>
      <c r="W24" s="58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f t="shared" si="8"/>
        <v>46</v>
      </c>
      <c r="AH24" s="39">
        <v>8.25</v>
      </c>
      <c r="AI24" s="29">
        <v>0</v>
      </c>
      <c r="AJ24" s="21"/>
    </row>
    <row r="25" spans="1:36" x14ac:dyDescent="0.25">
      <c r="A25" s="12">
        <v>19</v>
      </c>
      <c r="B25" s="13" t="s">
        <v>61</v>
      </c>
      <c r="C25" s="15">
        <v>0</v>
      </c>
      <c r="D25" s="15">
        <f t="shared" si="19"/>
        <v>0</v>
      </c>
      <c r="E25" s="15">
        <v>0</v>
      </c>
      <c r="F25" s="15">
        <f t="shared" si="20"/>
        <v>0</v>
      </c>
      <c r="G25" s="15">
        <v>0</v>
      </c>
      <c r="H25" s="15">
        <f t="shared" si="21"/>
        <v>0</v>
      </c>
      <c r="I25" s="14">
        <v>0</v>
      </c>
      <c r="J25" s="14">
        <f t="shared" si="22"/>
        <v>0</v>
      </c>
      <c r="K25" s="15">
        <v>0</v>
      </c>
      <c r="L25" s="15">
        <f t="shared" si="23"/>
        <v>0</v>
      </c>
      <c r="M25" s="14">
        <v>11</v>
      </c>
      <c r="N25" s="20">
        <f t="shared" si="24"/>
        <v>22</v>
      </c>
      <c r="O25" s="43">
        <v>11</v>
      </c>
      <c r="P25" s="43">
        <f t="shared" si="25"/>
        <v>55</v>
      </c>
      <c r="Q25" s="43">
        <v>0</v>
      </c>
      <c r="R25" s="43">
        <f t="shared" si="26"/>
        <v>0</v>
      </c>
      <c r="S25" s="22">
        <v>30</v>
      </c>
      <c r="T25" s="22">
        <v>0</v>
      </c>
      <c r="U25" s="22">
        <v>0</v>
      </c>
      <c r="V25" s="58">
        <v>0</v>
      </c>
      <c r="W25" s="58">
        <v>6</v>
      </c>
      <c r="X25" s="22">
        <v>0</v>
      </c>
      <c r="Y25" s="22">
        <v>0</v>
      </c>
      <c r="Z25" s="22">
        <v>0</v>
      </c>
      <c r="AA25" s="22">
        <v>10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f t="shared" si="8"/>
        <v>123</v>
      </c>
      <c r="AH25" s="39">
        <v>11</v>
      </c>
      <c r="AI25" s="29">
        <v>0.48979591836734693</v>
      </c>
      <c r="AJ25" s="21"/>
    </row>
    <row r="26" spans="1:36" x14ac:dyDescent="0.25">
      <c r="A26" s="12">
        <v>20</v>
      </c>
      <c r="B26" s="13" t="s">
        <v>62</v>
      </c>
      <c r="C26" s="15">
        <v>0</v>
      </c>
      <c r="D26" s="15">
        <f t="shared" si="19"/>
        <v>0</v>
      </c>
      <c r="E26" s="15">
        <v>0</v>
      </c>
      <c r="F26" s="15">
        <f t="shared" si="20"/>
        <v>0</v>
      </c>
      <c r="G26" s="15">
        <v>0</v>
      </c>
      <c r="H26" s="15">
        <f t="shared" si="21"/>
        <v>0</v>
      </c>
      <c r="I26" s="14">
        <v>2</v>
      </c>
      <c r="J26" s="14">
        <f t="shared" si="22"/>
        <v>4</v>
      </c>
      <c r="K26" s="15">
        <v>0</v>
      </c>
      <c r="L26" s="15">
        <f t="shared" si="23"/>
        <v>0</v>
      </c>
      <c r="M26" s="14">
        <v>0</v>
      </c>
      <c r="N26" s="20">
        <f t="shared" si="24"/>
        <v>0</v>
      </c>
      <c r="O26" s="43">
        <v>0</v>
      </c>
      <c r="P26" s="43">
        <f t="shared" si="25"/>
        <v>0</v>
      </c>
      <c r="Q26" s="43">
        <v>0</v>
      </c>
      <c r="R26" s="43">
        <f t="shared" si="26"/>
        <v>0</v>
      </c>
      <c r="S26" s="22">
        <v>80</v>
      </c>
      <c r="T26" s="22">
        <v>6</v>
      </c>
      <c r="U26" s="22">
        <v>0</v>
      </c>
      <c r="V26" s="58">
        <v>0</v>
      </c>
      <c r="W26" s="58">
        <v>0</v>
      </c>
      <c r="X26" s="22">
        <v>0</v>
      </c>
      <c r="Y26" s="22">
        <v>0</v>
      </c>
      <c r="Z26" s="22">
        <v>0</v>
      </c>
      <c r="AA26" s="22">
        <v>10</v>
      </c>
      <c r="AB26" s="22">
        <v>0</v>
      </c>
      <c r="AC26" s="22">
        <v>175</v>
      </c>
      <c r="AD26" s="22">
        <v>0</v>
      </c>
      <c r="AE26" s="22">
        <v>0</v>
      </c>
      <c r="AF26" s="22">
        <v>0</v>
      </c>
      <c r="AG26" s="22">
        <f t="shared" si="8"/>
        <v>275</v>
      </c>
      <c r="AH26" s="40">
        <v>25</v>
      </c>
      <c r="AI26" s="29">
        <v>0</v>
      </c>
      <c r="AJ26" s="21"/>
    </row>
    <row r="27" spans="1:36" x14ac:dyDescent="0.25">
      <c r="A27" s="12">
        <v>21</v>
      </c>
      <c r="B27" s="13" t="s">
        <v>63</v>
      </c>
      <c r="C27" s="15">
        <v>0</v>
      </c>
      <c r="D27" s="15">
        <f t="shared" si="19"/>
        <v>0</v>
      </c>
      <c r="E27" s="15">
        <v>0</v>
      </c>
      <c r="F27" s="15">
        <f t="shared" si="20"/>
        <v>0</v>
      </c>
      <c r="G27" s="15">
        <v>0</v>
      </c>
      <c r="H27" s="15">
        <f t="shared" si="21"/>
        <v>0</v>
      </c>
      <c r="I27" s="14">
        <v>0</v>
      </c>
      <c r="J27" s="14">
        <f t="shared" si="22"/>
        <v>0</v>
      </c>
      <c r="K27" s="15">
        <v>0</v>
      </c>
      <c r="L27" s="15">
        <f t="shared" si="23"/>
        <v>0</v>
      </c>
      <c r="M27" s="14">
        <v>0</v>
      </c>
      <c r="N27" s="20">
        <f t="shared" si="24"/>
        <v>0</v>
      </c>
      <c r="O27" s="43">
        <v>0</v>
      </c>
      <c r="P27" s="43">
        <f t="shared" si="25"/>
        <v>0</v>
      </c>
      <c r="Q27" s="43">
        <v>0</v>
      </c>
      <c r="R27" s="43">
        <f t="shared" si="26"/>
        <v>0</v>
      </c>
      <c r="S27" s="22">
        <v>0</v>
      </c>
      <c r="T27" s="22">
        <v>0</v>
      </c>
      <c r="U27" s="22">
        <v>0</v>
      </c>
      <c r="V27" s="58">
        <v>0</v>
      </c>
      <c r="W27" s="58">
        <v>4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f t="shared" si="8"/>
        <v>4</v>
      </c>
      <c r="AH27" s="40">
        <v>12.25</v>
      </c>
      <c r="AI27" s="29">
        <v>0</v>
      </c>
      <c r="AJ27" s="21"/>
    </row>
    <row r="28" spans="1:36" x14ac:dyDescent="0.25">
      <c r="A28" s="16"/>
      <c r="B28" s="17" t="s">
        <v>64</v>
      </c>
      <c r="C28" s="18">
        <f>SUM(C21:C27)</f>
        <v>0</v>
      </c>
      <c r="D28" s="18">
        <f t="shared" ref="D28:AF28" si="27">SUM(D21:D27)</f>
        <v>0</v>
      </c>
      <c r="E28" s="18">
        <f t="shared" si="27"/>
        <v>0</v>
      </c>
      <c r="F28" s="18">
        <f t="shared" si="27"/>
        <v>0</v>
      </c>
      <c r="G28" s="18">
        <f t="shared" si="27"/>
        <v>0</v>
      </c>
      <c r="H28" s="18">
        <f t="shared" si="27"/>
        <v>0</v>
      </c>
      <c r="I28" s="18">
        <f t="shared" si="27"/>
        <v>3</v>
      </c>
      <c r="J28" s="18">
        <f t="shared" si="27"/>
        <v>6</v>
      </c>
      <c r="K28" s="18">
        <f t="shared" si="27"/>
        <v>11</v>
      </c>
      <c r="L28" s="18">
        <f t="shared" si="27"/>
        <v>22</v>
      </c>
      <c r="M28" s="18">
        <f t="shared" si="27"/>
        <v>23</v>
      </c>
      <c r="N28" s="18">
        <f t="shared" si="27"/>
        <v>46</v>
      </c>
      <c r="O28" s="18">
        <f t="shared" si="27"/>
        <v>11</v>
      </c>
      <c r="P28" s="18">
        <f t="shared" si="27"/>
        <v>55</v>
      </c>
      <c r="Q28" s="18">
        <f t="shared" si="27"/>
        <v>0</v>
      </c>
      <c r="R28" s="18">
        <f t="shared" si="27"/>
        <v>0</v>
      </c>
      <c r="S28" s="18">
        <f t="shared" si="27"/>
        <v>250</v>
      </c>
      <c r="T28" s="18">
        <f t="shared" si="27"/>
        <v>22</v>
      </c>
      <c r="U28" s="18">
        <f t="shared" si="27"/>
        <v>0</v>
      </c>
      <c r="V28" s="18">
        <f t="shared" si="27"/>
        <v>0</v>
      </c>
      <c r="W28" s="18">
        <f t="shared" si="27"/>
        <v>24</v>
      </c>
      <c r="X28" s="18">
        <f t="shared" si="27"/>
        <v>0</v>
      </c>
      <c r="Y28" s="18">
        <f t="shared" si="27"/>
        <v>0</v>
      </c>
      <c r="Z28" s="18">
        <f t="shared" si="27"/>
        <v>0</v>
      </c>
      <c r="AA28" s="18">
        <f t="shared" si="27"/>
        <v>20</v>
      </c>
      <c r="AB28" s="18">
        <f t="shared" si="27"/>
        <v>75</v>
      </c>
      <c r="AC28" s="18">
        <f t="shared" si="27"/>
        <v>175</v>
      </c>
      <c r="AD28" s="18">
        <f t="shared" si="27"/>
        <v>0</v>
      </c>
      <c r="AE28" s="18">
        <f t="shared" si="27"/>
        <v>0</v>
      </c>
      <c r="AF28" s="18">
        <f t="shared" si="27"/>
        <v>21</v>
      </c>
      <c r="AG28" s="63">
        <f>SUM(AG21:AG27)</f>
        <v>716</v>
      </c>
      <c r="AH28" s="48">
        <f>SUM(AH21:AH27)</f>
        <v>101.5</v>
      </c>
      <c r="AI28" s="55">
        <v>0.15238095238095239</v>
      </c>
      <c r="AJ28" s="36"/>
    </row>
    <row r="29" spans="1:36" x14ac:dyDescent="0.25">
      <c r="A29" s="49">
        <v>22</v>
      </c>
      <c r="B29" s="13" t="s">
        <v>80</v>
      </c>
      <c r="C29" s="15">
        <v>0</v>
      </c>
      <c r="D29" s="15">
        <f>C29*100</f>
        <v>0</v>
      </c>
      <c r="E29" s="15">
        <v>1</v>
      </c>
      <c r="F29" s="15">
        <f>E29*50</f>
        <v>50</v>
      </c>
      <c r="G29" s="15">
        <v>0</v>
      </c>
      <c r="H29" s="15">
        <f>G29*3</f>
        <v>0</v>
      </c>
      <c r="I29" s="14">
        <v>0</v>
      </c>
      <c r="J29" s="14">
        <f>I29*2</f>
        <v>0</v>
      </c>
      <c r="K29" s="15">
        <v>4</v>
      </c>
      <c r="L29" s="15">
        <f>K29*2</f>
        <v>8</v>
      </c>
      <c r="M29" s="14">
        <v>16</v>
      </c>
      <c r="N29" s="20">
        <f>M29*2</f>
        <v>32</v>
      </c>
      <c r="O29" s="43">
        <v>0</v>
      </c>
      <c r="P29" s="43">
        <f>O29*5</f>
        <v>0</v>
      </c>
      <c r="Q29" s="43">
        <v>0</v>
      </c>
      <c r="R29" s="43">
        <f>Q29*4</f>
        <v>0</v>
      </c>
      <c r="S29" s="22">
        <v>170</v>
      </c>
      <c r="T29" s="22">
        <v>0</v>
      </c>
      <c r="U29" s="22">
        <v>0</v>
      </c>
      <c r="V29" s="58">
        <v>0</v>
      </c>
      <c r="W29" s="58">
        <v>12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f t="shared" si="8"/>
        <v>272</v>
      </c>
      <c r="AH29" s="50">
        <v>13.25</v>
      </c>
      <c r="AI29" s="29">
        <v>0.78048780487804881</v>
      </c>
      <c r="AJ29" s="21"/>
    </row>
    <row r="30" spans="1:36" x14ac:dyDescent="0.25">
      <c r="A30" s="12">
        <v>23</v>
      </c>
      <c r="B30" s="13" t="s">
        <v>65</v>
      </c>
      <c r="C30" s="15">
        <v>0</v>
      </c>
      <c r="D30" s="15">
        <f t="shared" ref="D30:D32" si="28">C30*100</f>
        <v>0</v>
      </c>
      <c r="E30" s="15">
        <v>0</v>
      </c>
      <c r="F30" s="15">
        <f t="shared" ref="F30:F32" si="29">E30*50</f>
        <v>0</v>
      </c>
      <c r="G30" s="15">
        <v>0</v>
      </c>
      <c r="H30" s="15">
        <f t="shared" ref="H30:H32" si="30">G30*3</f>
        <v>0</v>
      </c>
      <c r="I30" s="14">
        <v>0</v>
      </c>
      <c r="J30" s="14">
        <f t="shared" ref="J30:J32" si="31">I30*2</f>
        <v>0</v>
      </c>
      <c r="K30" s="15">
        <v>5</v>
      </c>
      <c r="L30" s="15">
        <f t="shared" ref="L30:L32" si="32">K30*2</f>
        <v>10</v>
      </c>
      <c r="M30" s="14">
        <v>93</v>
      </c>
      <c r="N30" s="20">
        <f t="shared" ref="N30:N32" si="33">M30*2</f>
        <v>186</v>
      </c>
      <c r="O30" s="43">
        <v>0</v>
      </c>
      <c r="P30" s="43">
        <f t="shared" ref="P30:P32" si="34">O30*5</f>
        <v>0</v>
      </c>
      <c r="Q30" s="43">
        <v>4</v>
      </c>
      <c r="R30" s="43">
        <f t="shared" ref="R30:R32" si="35">Q30*4</f>
        <v>16</v>
      </c>
      <c r="S30" s="22">
        <v>20</v>
      </c>
      <c r="T30" s="22">
        <v>0</v>
      </c>
      <c r="U30" s="22">
        <v>0</v>
      </c>
      <c r="V30" s="58">
        <v>0</v>
      </c>
      <c r="W30" s="58">
        <v>8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150</v>
      </c>
      <c r="AD30" s="22">
        <v>0</v>
      </c>
      <c r="AE30" s="22">
        <v>0</v>
      </c>
      <c r="AF30" s="22">
        <v>0</v>
      </c>
      <c r="AG30" s="22">
        <f t="shared" si="8"/>
        <v>390</v>
      </c>
      <c r="AH30" s="39">
        <v>22</v>
      </c>
      <c r="AI30" s="29">
        <v>0.36781609195402298</v>
      </c>
      <c r="AJ30" s="21"/>
    </row>
    <row r="31" spans="1:36" x14ac:dyDescent="0.25">
      <c r="A31" s="12">
        <v>25</v>
      </c>
      <c r="B31" s="13" t="s">
        <v>66</v>
      </c>
      <c r="C31" s="15">
        <v>0</v>
      </c>
      <c r="D31" s="15">
        <f t="shared" si="28"/>
        <v>0</v>
      </c>
      <c r="E31" s="15">
        <v>0</v>
      </c>
      <c r="F31" s="15">
        <f t="shared" si="29"/>
        <v>0</v>
      </c>
      <c r="G31" s="15">
        <v>0</v>
      </c>
      <c r="H31" s="15">
        <f t="shared" si="30"/>
        <v>0</v>
      </c>
      <c r="I31" s="14">
        <v>0</v>
      </c>
      <c r="J31" s="14">
        <f t="shared" si="31"/>
        <v>0</v>
      </c>
      <c r="K31" s="15">
        <v>0</v>
      </c>
      <c r="L31" s="15">
        <f t="shared" si="32"/>
        <v>0</v>
      </c>
      <c r="M31" s="14">
        <v>2</v>
      </c>
      <c r="N31" s="20">
        <f t="shared" si="33"/>
        <v>4</v>
      </c>
      <c r="O31" s="43">
        <v>0</v>
      </c>
      <c r="P31" s="43">
        <f t="shared" si="34"/>
        <v>0</v>
      </c>
      <c r="Q31" s="43">
        <v>0</v>
      </c>
      <c r="R31" s="43">
        <f t="shared" si="35"/>
        <v>0</v>
      </c>
      <c r="S31" s="22">
        <v>0</v>
      </c>
      <c r="T31" s="22">
        <v>4</v>
      </c>
      <c r="U31" s="22">
        <v>0</v>
      </c>
      <c r="V31" s="58">
        <v>0</v>
      </c>
      <c r="W31" s="58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10</v>
      </c>
      <c r="AD31" s="22">
        <v>80</v>
      </c>
      <c r="AE31" s="22">
        <v>20</v>
      </c>
      <c r="AF31" s="22">
        <v>14</v>
      </c>
      <c r="AG31" s="22">
        <f t="shared" si="8"/>
        <v>132</v>
      </c>
      <c r="AH31" s="40">
        <v>9.25</v>
      </c>
      <c r="AI31" s="29">
        <v>0</v>
      </c>
      <c r="AJ31" s="21"/>
    </row>
    <row r="32" spans="1:36" x14ac:dyDescent="0.25">
      <c r="A32" s="12">
        <v>26</v>
      </c>
      <c r="B32" s="13" t="s">
        <v>67</v>
      </c>
      <c r="C32" s="15">
        <v>0</v>
      </c>
      <c r="D32" s="15">
        <f t="shared" si="28"/>
        <v>0</v>
      </c>
      <c r="E32" s="15">
        <v>0</v>
      </c>
      <c r="F32" s="15">
        <f t="shared" si="29"/>
        <v>0</v>
      </c>
      <c r="G32" s="15">
        <v>0</v>
      </c>
      <c r="H32" s="15">
        <f t="shared" si="30"/>
        <v>0</v>
      </c>
      <c r="I32" s="42">
        <v>0</v>
      </c>
      <c r="J32" s="14">
        <f t="shared" si="31"/>
        <v>0</v>
      </c>
      <c r="K32" s="15">
        <v>0</v>
      </c>
      <c r="L32" s="15">
        <f t="shared" si="32"/>
        <v>0</v>
      </c>
      <c r="M32" s="14">
        <v>0</v>
      </c>
      <c r="N32" s="20">
        <f t="shared" si="33"/>
        <v>0</v>
      </c>
      <c r="O32" s="43">
        <v>0</v>
      </c>
      <c r="P32" s="43">
        <f t="shared" si="34"/>
        <v>0</v>
      </c>
      <c r="Q32" s="43">
        <v>0</v>
      </c>
      <c r="R32" s="43">
        <f t="shared" si="35"/>
        <v>0</v>
      </c>
      <c r="S32" s="44">
        <v>0</v>
      </c>
      <c r="T32" s="44">
        <v>0</v>
      </c>
      <c r="U32" s="44">
        <v>0</v>
      </c>
      <c r="V32" s="59">
        <v>0</v>
      </c>
      <c r="W32" s="59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22">
        <f t="shared" si="8"/>
        <v>0</v>
      </c>
      <c r="AH32" s="39">
        <v>17</v>
      </c>
      <c r="AI32" s="29">
        <v>0</v>
      </c>
      <c r="AJ32" s="21"/>
    </row>
    <row r="33" spans="1:36" x14ac:dyDescent="0.25">
      <c r="A33" s="19"/>
      <c r="B33" s="17" t="s">
        <v>68</v>
      </c>
      <c r="C33" s="18">
        <f t="shared" ref="C33:AH33" si="36">SUM(C29:C32)</f>
        <v>0</v>
      </c>
      <c r="D33" s="18">
        <f t="shared" si="36"/>
        <v>0</v>
      </c>
      <c r="E33" s="18">
        <f t="shared" si="36"/>
        <v>1</v>
      </c>
      <c r="F33" s="18">
        <f t="shared" si="36"/>
        <v>50</v>
      </c>
      <c r="G33" s="18">
        <f t="shared" si="36"/>
        <v>0</v>
      </c>
      <c r="H33" s="18">
        <f t="shared" si="36"/>
        <v>0</v>
      </c>
      <c r="I33" s="18">
        <f t="shared" si="36"/>
        <v>0</v>
      </c>
      <c r="J33" s="18">
        <f t="shared" si="36"/>
        <v>0</v>
      </c>
      <c r="K33" s="18">
        <f t="shared" si="36"/>
        <v>9</v>
      </c>
      <c r="L33" s="18">
        <f t="shared" si="36"/>
        <v>18</v>
      </c>
      <c r="M33" s="18">
        <f t="shared" si="36"/>
        <v>111</v>
      </c>
      <c r="N33" s="18">
        <f t="shared" si="36"/>
        <v>222</v>
      </c>
      <c r="O33" s="18">
        <f t="shared" si="36"/>
        <v>0</v>
      </c>
      <c r="P33" s="18">
        <f t="shared" si="36"/>
        <v>0</v>
      </c>
      <c r="Q33" s="18">
        <f t="shared" si="36"/>
        <v>4</v>
      </c>
      <c r="R33" s="18">
        <f t="shared" si="36"/>
        <v>16</v>
      </c>
      <c r="S33" s="18">
        <f t="shared" si="36"/>
        <v>190</v>
      </c>
      <c r="T33" s="18">
        <f t="shared" si="36"/>
        <v>4</v>
      </c>
      <c r="U33" s="18">
        <f t="shared" si="36"/>
        <v>0</v>
      </c>
      <c r="V33" s="18">
        <f t="shared" si="36"/>
        <v>0</v>
      </c>
      <c r="W33" s="18">
        <f t="shared" si="36"/>
        <v>20</v>
      </c>
      <c r="X33" s="18">
        <f t="shared" si="36"/>
        <v>0</v>
      </c>
      <c r="Y33" s="18">
        <f t="shared" si="36"/>
        <v>0</v>
      </c>
      <c r="Z33" s="18">
        <f t="shared" si="36"/>
        <v>0</v>
      </c>
      <c r="AA33" s="18">
        <f t="shared" si="36"/>
        <v>0</v>
      </c>
      <c r="AB33" s="18">
        <f t="shared" si="36"/>
        <v>0</v>
      </c>
      <c r="AC33" s="18">
        <f t="shared" si="36"/>
        <v>160</v>
      </c>
      <c r="AD33" s="18">
        <f t="shared" si="36"/>
        <v>80</v>
      </c>
      <c r="AE33" s="18">
        <f t="shared" si="36"/>
        <v>20</v>
      </c>
      <c r="AF33" s="18">
        <f t="shared" si="36"/>
        <v>14</v>
      </c>
      <c r="AG33" s="63">
        <f t="shared" si="36"/>
        <v>794</v>
      </c>
      <c r="AH33" s="63">
        <f t="shared" si="36"/>
        <v>61.5</v>
      </c>
      <c r="AI33" s="55">
        <v>0.29739776951672864</v>
      </c>
      <c r="AJ33" s="36"/>
    </row>
    <row r="34" spans="1:36" x14ac:dyDescent="0.25">
      <c r="A34" s="49">
        <v>28</v>
      </c>
      <c r="B34" s="13" t="s">
        <v>69</v>
      </c>
      <c r="C34" s="15">
        <v>0</v>
      </c>
      <c r="D34" s="15">
        <f>C34*100</f>
        <v>0</v>
      </c>
      <c r="E34" s="15">
        <v>0</v>
      </c>
      <c r="F34" s="15">
        <f>E34*50</f>
        <v>0</v>
      </c>
      <c r="G34" s="15">
        <v>0</v>
      </c>
      <c r="H34" s="15">
        <f>G34*3</f>
        <v>0</v>
      </c>
      <c r="I34" s="14">
        <v>0</v>
      </c>
      <c r="J34" s="14">
        <f>I34*2</f>
        <v>0</v>
      </c>
      <c r="K34" s="15">
        <v>0</v>
      </c>
      <c r="L34" s="15">
        <f>K34*2</f>
        <v>0</v>
      </c>
      <c r="M34" s="14">
        <v>13</v>
      </c>
      <c r="N34" s="20">
        <f>M34*2</f>
        <v>26</v>
      </c>
      <c r="O34" s="43">
        <v>0</v>
      </c>
      <c r="P34" s="43">
        <f>O34*5</f>
        <v>0</v>
      </c>
      <c r="Q34" s="43">
        <v>0</v>
      </c>
      <c r="R34" s="43">
        <f>Q34*4</f>
        <v>0</v>
      </c>
      <c r="S34" s="22">
        <v>0</v>
      </c>
      <c r="T34" s="22">
        <v>0</v>
      </c>
      <c r="U34" s="22">
        <v>0</v>
      </c>
      <c r="V34" s="58">
        <v>0</v>
      </c>
      <c r="W34" s="58">
        <v>0</v>
      </c>
      <c r="X34" s="22">
        <v>0</v>
      </c>
      <c r="Y34" s="22">
        <v>0</v>
      </c>
      <c r="Z34" s="22">
        <v>0</v>
      </c>
      <c r="AA34" s="22">
        <v>10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f t="shared" si="8"/>
        <v>36</v>
      </c>
      <c r="AH34" s="39">
        <v>10.5</v>
      </c>
      <c r="AI34" s="29">
        <v>0</v>
      </c>
      <c r="AJ34" s="22"/>
    </row>
    <row r="35" spans="1:36" x14ac:dyDescent="0.25">
      <c r="A35" s="54">
        <v>29</v>
      </c>
      <c r="B35" s="52" t="s">
        <v>70</v>
      </c>
      <c r="C35" s="15">
        <v>0</v>
      </c>
      <c r="D35" s="15">
        <f t="shared" ref="D35:D39" si="37">C35*100</f>
        <v>0</v>
      </c>
      <c r="E35" s="15">
        <v>0</v>
      </c>
      <c r="F35" s="15">
        <f t="shared" ref="F35:F39" si="38">E35*50</f>
        <v>0</v>
      </c>
      <c r="G35" s="15">
        <v>0</v>
      </c>
      <c r="H35" s="15">
        <f t="shared" ref="H35:H39" si="39">G35*3</f>
        <v>0</v>
      </c>
      <c r="I35" s="14">
        <v>1</v>
      </c>
      <c r="J35" s="14">
        <f t="shared" ref="J35:J39" si="40">I35*2</f>
        <v>2</v>
      </c>
      <c r="K35" s="15">
        <v>21</v>
      </c>
      <c r="L35" s="15">
        <f t="shared" ref="L35:L39" si="41">K35*2</f>
        <v>42</v>
      </c>
      <c r="M35" s="14">
        <v>19</v>
      </c>
      <c r="N35" s="20">
        <f t="shared" ref="N35:N39" si="42">M35*2</f>
        <v>38</v>
      </c>
      <c r="O35" s="43">
        <v>0</v>
      </c>
      <c r="P35" s="43">
        <f t="shared" ref="P35:P39" si="43">O35*5</f>
        <v>0</v>
      </c>
      <c r="Q35" s="43">
        <v>0</v>
      </c>
      <c r="R35" s="43">
        <f t="shared" ref="R35:R39" si="44">Q35*4</f>
        <v>0</v>
      </c>
      <c r="S35" s="22">
        <v>0</v>
      </c>
      <c r="T35" s="22">
        <v>0</v>
      </c>
      <c r="U35" s="22">
        <v>0</v>
      </c>
      <c r="V35" s="58">
        <v>0</v>
      </c>
      <c r="W35" s="58">
        <v>2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f t="shared" si="8"/>
        <v>84</v>
      </c>
      <c r="AH35" s="39">
        <v>12</v>
      </c>
      <c r="AI35" s="29">
        <v>0.14814814814814814</v>
      </c>
      <c r="AJ35" s="22"/>
    </row>
    <row r="36" spans="1:36" x14ac:dyDescent="0.25">
      <c r="A36" s="53">
        <v>30</v>
      </c>
      <c r="B36" s="13" t="s">
        <v>71</v>
      </c>
      <c r="C36" s="15">
        <v>0</v>
      </c>
      <c r="D36" s="15">
        <f t="shared" si="37"/>
        <v>0</v>
      </c>
      <c r="E36" s="15">
        <v>0</v>
      </c>
      <c r="F36" s="15">
        <f t="shared" si="38"/>
        <v>0</v>
      </c>
      <c r="G36" s="15">
        <v>0</v>
      </c>
      <c r="H36" s="15">
        <f t="shared" si="39"/>
        <v>0</v>
      </c>
      <c r="I36" s="14">
        <v>0</v>
      </c>
      <c r="J36" s="14">
        <f t="shared" si="40"/>
        <v>0</v>
      </c>
      <c r="K36" s="15">
        <v>0</v>
      </c>
      <c r="L36" s="15">
        <f t="shared" si="41"/>
        <v>0</v>
      </c>
      <c r="M36" s="14">
        <v>0</v>
      </c>
      <c r="N36" s="20">
        <f t="shared" si="42"/>
        <v>0</v>
      </c>
      <c r="O36" s="43">
        <v>0</v>
      </c>
      <c r="P36" s="43">
        <f t="shared" si="43"/>
        <v>0</v>
      </c>
      <c r="Q36" s="43">
        <v>0</v>
      </c>
      <c r="R36" s="43">
        <f t="shared" si="44"/>
        <v>0</v>
      </c>
      <c r="S36" s="22">
        <v>0</v>
      </c>
      <c r="T36" s="22">
        <v>0</v>
      </c>
      <c r="U36" s="22">
        <v>0</v>
      </c>
      <c r="V36" s="58">
        <v>0</v>
      </c>
      <c r="W36" s="58">
        <v>2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f t="shared" si="8"/>
        <v>2</v>
      </c>
      <c r="AH36" s="39">
        <v>10</v>
      </c>
      <c r="AI36" s="29">
        <v>0</v>
      </c>
      <c r="AJ36" s="22"/>
    </row>
    <row r="37" spans="1:36" x14ac:dyDescent="0.25">
      <c r="A37" s="12">
        <v>31</v>
      </c>
      <c r="B37" s="13" t="s">
        <v>72</v>
      </c>
      <c r="C37" s="15">
        <v>0</v>
      </c>
      <c r="D37" s="15">
        <f t="shared" si="37"/>
        <v>0</v>
      </c>
      <c r="E37" s="15">
        <v>1</v>
      </c>
      <c r="F37" s="15">
        <f t="shared" si="38"/>
        <v>50</v>
      </c>
      <c r="G37" s="15">
        <v>0</v>
      </c>
      <c r="H37" s="15">
        <f t="shared" si="39"/>
        <v>0</v>
      </c>
      <c r="I37" s="14">
        <v>1</v>
      </c>
      <c r="J37" s="14">
        <f t="shared" si="40"/>
        <v>2</v>
      </c>
      <c r="K37" s="15">
        <v>0</v>
      </c>
      <c r="L37" s="15">
        <f t="shared" si="41"/>
        <v>0</v>
      </c>
      <c r="M37" s="14">
        <v>0</v>
      </c>
      <c r="N37" s="20">
        <f t="shared" si="42"/>
        <v>0</v>
      </c>
      <c r="O37" s="43">
        <v>0</v>
      </c>
      <c r="P37" s="43">
        <f t="shared" si="43"/>
        <v>0</v>
      </c>
      <c r="Q37" s="43">
        <v>0</v>
      </c>
      <c r="R37" s="43">
        <f t="shared" si="44"/>
        <v>0</v>
      </c>
      <c r="S37" s="22">
        <v>0</v>
      </c>
      <c r="T37" s="22">
        <v>5</v>
      </c>
      <c r="U37" s="22">
        <v>0</v>
      </c>
      <c r="V37" s="58">
        <v>0</v>
      </c>
      <c r="W37" s="58">
        <v>8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5</v>
      </c>
      <c r="AD37" s="22">
        <v>0</v>
      </c>
      <c r="AE37" s="22">
        <v>0</v>
      </c>
      <c r="AF37" s="22">
        <v>0</v>
      </c>
      <c r="AG37" s="22">
        <f t="shared" si="8"/>
        <v>70</v>
      </c>
      <c r="AH37" s="39">
        <v>11</v>
      </c>
      <c r="AI37" s="29">
        <v>0.15686274509803921</v>
      </c>
      <c r="AJ37" s="22"/>
    </row>
    <row r="38" spans="1:36" x14ac:dyDescent="0.25">
      <c r="A38" s="12">
        <v>32</v>
      </c>
      <c r="B38" s="13" t="s">
        <v>73</v>
      </c>
      <c r="C38" s="15">
        <v>0</v>
      </c>
      <c r="D38" s="15">
        <f t="shared" si="37"/>
        <v>0</v>
      </c>
      <c r="E38" s="15">
        <v>0</v>
      </c>
      <c r="F38" s="15">
        <f t="shared" si="38"/>
        <v>0</v>
      </c>
      <c r="G38" s="15">
        <v>0</v>
      </c>
      <c r="H38" s="15">
        <f t="shared" si="39"/>
        <v>0</v>
      </c>
      <c r="I38" s="14">
        <v>0</v>
      </c>
      <c r="J38" s="14">
        <f t="shared" si="40"/>
        <v>0</v>
      </c>
      <c r="K38" s="15">
        <v>0</v>
      </c>
      <c r="L38" s="15">
        <f t="shared" si="41"/>
        <v>0</v>
      </c>
      <c r="M38" s="14">
        <v>0</v>
      </c>
      <c r="N38" s="20">
        <f t="shared" si="42"/>
        <v>0</v>
      </c>
      <c r="O38" s="43">
        <v>0</v>
      </c>
      <c r="P38" s="43">
        <f t="shared" si="43"/>
        <v>0</v>
      </c>
      <c r="Q38" s="43">
        <v>0</v>
      </c>
      <c r="R38" s="43">
        <f t="shared" si="44"/>
        <v>0</v>
      </c>
      <c r="S38" s="22">
        <v>0</v>
      </c>
      <c r="T38" s="22">
        <v>0</v>
      </c>
      <c r="U38" s="22">
        <v>0</v>
      </c>
      <c r="V38" s="58">
        <v>0</v>
      </c>
      <c r="W38" s="58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f t="shared" si="8"/>
        <v>0</v>
      </c>
      <c r="AH38" s="39">
        <v>8</v>
      </c>
      <c r="AI38" s="29">
        <v>0</v>
      </c>
      <c r="AJ38" s="22"/>
    </row>
    <row r="39" spans="1:36" x14ac:dyDescent="0.25">
      <c r="A39" s="12">
        <v>33</v>
      </c>
      <c r="B39" s="13" t="s">
        <v>74</v>
      </c>
      <c r="C39" s="15">
        <v>0</v>
      </c>
      <c r="D39" s="15">
        <f t="shared" si="37"/>
        <v>0</v>
      </c>
      <c r="E39" s="15">
        <v>0</v>
      </c>
      <c r="F39" s="15">
        <f t="shared" si="38"/>
        <v>0</v>
      </c>
      <c r="G39" s="15">
        <v>0</v>
      </c>
      <c r="H39" s="15">
        <f t="shared" si="39"/>
        <v>0</v>
      </c>
      <c r="I39" s="14">
        <v>0</v>
      </c>
      <c r="J39" s="14">
        <f t="shared" si="40"/>
        <v>0</v>
      </c>
      <c r="K39" s="15">
        <v>0</v>
      </c>
      <c r="L39" s="15">
        <f t="shared" si="41"/>
        <v>0</v>
      </c>
      <c r="M39" s="14">
        <v>0</v>
      </c>
      <c r="N39" s="20">
        <f t="shared" si="42"/>
        <v>0</v>
      </c>
      <c r="O39" s="43">
        <v>0</v>
      </c>
      <c r="P39" s="43">
        <f t="shared" si="43"/>
        <v>0</v>
      </c>
      <c r="Q39" s="43">
        <v>0</v>
      </c>
      <c r="R39" s="43">
        <f t="shared" si="44"/>
        <v>0</v>
      </c>
      <c r="S39" s="44">
        <v>0</v>
      </c>
      <c r="T39" s="44">
        <v>0</v>
      </c>
      <c r="U39" s="44">
        <v>0</v>
      </c>
      <c r="V39" s="59">
        <v>0</v>
      </c>
      <c r="W39" s="59">
        <v>2</v>
      </c>
      <c r="X39" s="44">
        <v>0</v>
      </c>
      <c r="Y39" s="44">
        <v>0</v>
      </c>
      <c r="Z39" s="44">
        <v>0</v>
      </c>
      <c r="AA39" s="44">
        <v>0</v>
      </c>
      <c r="AB39" s="44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f t="shared" si="8"/>
        <v>2</v>
      </c>
      <c r="AH39" s="39">
        <v>10.25</v>
      </c>
      <c r="AI39" s="29">
        <v>0.18604651162790697</v>
      </c>
      <c r="AJ39" s="22"/>
    </row>
    <row r="40" spans="1:36" x14ac:dyDescent="0.25">
      <c r="A40" s="16"/>
      <c r="B40" s="17" t="s">
        <v>75</v>
      </c>
      <c r="C40" s="18">
        <f>SUM(C34:C39)</f>
        <v>0</v>
      </c>
      <c r="D40" s="18">
        <f t="shared" ref="D40:AF40" si="45">SUM(D34:D39)</f>
        <v>0</v>
      </c>
      <c r="E40" s="18">
        <f t="shared" si="45"/>
        <v>1</v>
      </c>
      <c r="F40" s="18">
        <f t="shared" si="45"/>
        <v>50</v>
      </c>
      <c r="G40" s="18">
        <f t="shared" si="45"/>
        <v>0</v>
      </c>
      <c r="H40" s="18">
        <f t="shared" si="45"/>
        <v>0</v>
      </c>
      <c r="I40" s="18">
        <f t="shared" si="45"/>
        <v>2</v>
      </c>
      <c r="J40" s="18">
        <f t="shared" si="45"/>
        <v>4</v>
      </c>
      <c r="K40" s="18">
        <f t="shared" si="45"/>
        <v>21</v>
      </c>
      <c r="L40" s="18">
        <f t="shared" si="45"/>
        <v>42</v>
      </c>
      <c r="M40" s="18">
        <f t="shared" si="45"/>
        <v>32</v>
      </c>
      <c r="N40" s="18">
        <f t="shared" si="45"/>
        <v>64</v>
      </c>
      <c r="O40" s="18">
        <f t="shared" si="45"/>
        <v>0</v>
      </c>
      <c r="P40" s="18">
        <f t="shared" si="45"/>
        <v>0</v>
      </c>
      <c r="Q40" s="18">
        <f t="shared" si="45"/>
        <v>0</v>
      </c>
      <c r="R40" s="18">
        <f t="shared" si="45"/>
        <v>0</v>
      </c>
      <c r="S40" s="18">
        <f t="shared" si="45"/>
        <v>0</v>
      </c>
      <c r="T40" s="18">
        <f t="shared" si="45"/>
        <v>5</v>
      </c>
      <c r="U40" s="18">
        <f t="shared" si="45"/>
        <v>0</v>
      </c>
      <c r="V40" s="18">
        <f t="shared" si="45"/>
        <v>0</v>
      </c>
      <c r="W40" s="18">
        <f t="shared" si="45"/>
        <v>14</v>
      </c>
      <c r="X40" s="18">
        <f t="shared" si="45"/>
        <v>0</v>
      </c>
      <c r="Y40" s="18">
        <f t="shared" si="45"/>
        <v>0</v>
      </c>
      <c r="Z40" s="18">
        <f t="shared" si="45"/>
        <v>0</v>
      </c>
      <c r="AA40" s="18">
        <f t="shared" si="45"/>
        <v>10</v>
      </c>
      <c r="AB40" s="18">
        <f t="shared" si="45"/>
        <v>0</v>
      </c>
      <c r="AC40" s="18">
        <f t="shared" si="45"/>
        <v>5</v>
      </c>
      <c r="AD40" s="18">
        <f t="shared" si="45"/>
        <v>0</v>
      </c>
      <c r="AE40" s="18">
        <f t="shared" si="45"/>
        <v>0</v>
      </c>
      <c r="AF40" s="18">
        <f t="shared" si="45"/>
        <v>0</v>
      </c>
      <c r="AG40" s="63">
        <f>SUM(AG34:AG39)</f>
        <v>194</v>
      </c>
      <c r="AH40" s="63">
        <f>SUM(AH34:AH39)</f>
        <v>61.75</v>
      </c>
      <c r="AI40" s="55">
        <v>9.5238095238095233E-2</v>
      </c>
      <c r="AJ40" s="36"/>
    </row>
    <row r="41" spans="1:36" x14ac:dyDescent="0.25">
      <c r="A41" s="12">
        <v>34</v>
      </c>
      <c r="B41" s="13" t="s">
        <v>76</v>
      </c>
      <c r="C41" s="15">
        <v>0</v>
      </c>
      <c r="D41" s="15">
        <f>C41*100</f>
        <v>0</v>
      </c>
      <c r="E41" s="15">
        <v>0</v>
      </c>
      <c r="F41" s="15">
        <f>E41*50</f>
        <v>0</v>
      </c>
      <c r="G41" s="15">
        <v>0</v>
      </c>
      <c r="H41" s="15">
        <f>G41*3</f>
        <v>0</v>
      </c>
      <c r="I41" s="14">
        <v>0</v>
      </c>
      <c r="J41" s="14">
        <f>I41*2</f>
        <v>0</v>
      </c>
      <c r="K41" s="15">
        <v>0</v>
      </c>
      <c r="L41" s="15">
        <f>K41*2</f>
        <v>0</v>
      </c>
      <c r="M41" s="14">
        <v>0</v>
      </c>
      <c r="N41" s="20">
        <f>M41*2</f>
        <v>0</v>
      </c>
      <c r="O41" s="43">
        <v>0</v>
      </c>
      <c r="P41" s="43">
        <f>O41*5</f>
        <v>0</v>
      </c>
      <c r="Q41" s="43">
        <v>0</v>
      </c>
      <c r="R41" s="43">
        <f>Q41*4</f>
        <v>0</v>
      </c>
      <c r="S41" s="46">
        <v>0</v>
      </c>
      <c r="T41" s="46">
        <v>0</v>
      </c>
      <c r="U41" s="46">
        <v>0</v>
      </c>
      <c r="V41" s="60">
        <v>0</v>
      </c>
      <c r="W41" s="60">
        <v>2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23">
        <v>0</v>
      </c>
      <c r="AD41" s="23">
        <v>0</v>
      </c>
      <c r="AE41" s="23">
        <v>0</v>
      </c>
      <c r="AF41" s="23">
        <v>0</v>
      </c>
      <c r="AG41" s="22">
        <f t="shared" si="8"/>
        <v>2</v>
      </c>
      <c r="AH41" s="39">
        <v>22</v>
      </c>
      <c r="AI41" s="29">
        <v>9.0909090909090912E-2</v>
      </c>
      <c r="AJ41" s="23"/>
    </row>
    <row r="42" spans="1:36" x14ac:dyDescent="0.25">
      <c r="A42" s="12">
        <v>35</v>
      </c>
      <c r="B42" s="13" t="s">
        <v>77</v>
      </c>
      <c r="C42" s="15">
        <v>0</v>
      </c>
      <c r="D42" s="15">
        <f t="shared" ref="D42:D43" si="46">C42*100</f>
        <v>0</v>
      </c>
      <c r="E42" s="15">
        <v>0</v>
      </c>
      <c r="F42" s="15">
        <f t="shared" ref="F42:F43" si="47">E42*50</f>
        <v>0</v>
      </c>
      <c r="G42" s="15">
        <v>0</v>
      </c>
      <c r="H42" s="15">
        <f t="shared" ref="H42:H43" si="48">G42*3</f>
        <v>0</v>
      </c>
      <c r="I42" s="14">
        <v>0</v>
      </c>
      <c r="J42" s="14">
        <f t="shared" ref="J42:J43" si="49">I42*2</f>
        <v>0</v>
      </c>
      <c r="K42" s="15">
        <v>0</v>
      </c>
      <c r="L42" s="15">
        <f t="shared" ref="L42:L43" si="50">K42*2</f>
        <v>0</v>
      </c>
      <c r="M42" s="14">
        <v>0</v>
      </c>
      <c r="N42" s="20">
        <f t="shared" ref="N42:N43" si="51">M42*2</f>
        <v>0</v>
      </c>
      <c r="O42" s="43">
        <v>0</v>
      </c>
      <c r="P42" s="43">
        <f t="shared" ref="P42:P43" si="52">O42*5</f>
        <v>0</v>
      </c>
      <c r="Q42" s="43">
        <v>0</v>
      </c>
      <c r="R42" s="43">
        <f t="shared" ref="R42:R43" si="53">Q42*4</f>
        <v>0</v>
      </c>
      <c r="S42" s="23">
        <v>10</v>
      </c>
      <c r="T42" s="23">
        <v>0</v>
      </c>
      <c r="U42" s="23">
        <v>0</v>
      </c>
      <c r="V42" s="57">
        <v>0</v>
      </c>
      <c r="W42" s="57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3">
        <v>0</v>
      </c>
      <c r="AF42" s="23">
        <v>0</v>
      </c>
      <c r="AG42" s="22">
        <f t="shared" si="8"/>
        <v>10</v>
      </c>
      <c r="AH42" s="39">
        <v>7.3</v>
      </c>
      <c r="AI42" s="29">
        <v>0</v>
      </c>
      <c r="AJ42" s="23"/>
    </row>
    <row r="43" spans="1:36" x14ac:dyDescent="0.25">
      <c r="A43" s="12">
        <v>36</v>
      </c>
      <c r="B43" s="13" t="s">
        <v>78</v>
      </c>
      <c r="C43" s="15">
        <v>0</v>
      </c>
      <c r="D43" s="15">
        <f t="shared" si="46"/>
        <v>0</v>
      </c>
      <c r="E43" s="14">
        <v>0</v>
      </c>
      <c r="F43" s="15">
        <f t="shared" si="47"/>
        <v>0</v>
      </c>
      <c r="G43" s="14">
        <v>0</v>
      </c>
      <c r="H43" s="15">
        <f t="shared" si="48"/>
        <v>0</v>
      </c>
      <c r="I43" s="14">
        <v>0</v>
      </c>
      <c r="J43" s="14">
        <f t="shared" si="49"/>
        <v>0</v>
      </c>
      <c r="K43" s="14">
        <v>0</v>
      </c>
      <c r="L43" s="15">
        <f t="shared" si="50"/>
        <v>0</v>
      </c>
      <c r="M43" s="14">
        <v>0</v>
      </c>
      <c r="N43" s="20">
        <f t="shared" si="51"/>
        <v>0</v>
      </c>
      <c r="O43" s="43">
        <v>0</v>
      </c>
      <c r="P43" s="43">
        <f t="shared" si="52"/>
        <v>0</v>
      </c>
      <c r="Q43" s="43">
        <v>0</v>
      </c>
      <c r="R43" s="43">
        <f t="shared" si="53"/>
        <v>0</v>
      </c>
      <c r="S43" s="23">
        <v>20</v>
      </c>
      <c r="T43" s="23">
        <v>22</v>
      </c>
      <c r="U43" s="23">
        <v>0</v>
      </c>
      <c r="V43" s="57">
        <v>0</v>
      </c>
      <c r="W43" s="57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3">
        <v>0</v>
      </c>
      <c r="AF43" s="23">
        <v>0</v>
      </c>
      <c r="AG43" s="22">
        <f t="shared" si="8"/>
        <v>42</v>
      </c>
      <c r="AH43" s="38">
        <v>11</v>
      </c>
      <c r="AI43" s="29">
        <v>6.0869565217391308</v>
      </c>
      <c r="AJ43" s="23"/>
    </row>
    <row r="44" spans="1:36" x14ac:dyDescent="0.25">
      <c r="A44" s="16"/>
      <c r="B44" s="17" t="s">
        <v>79</v>
      </c>
      <c r="C44" s="18">
        <f>SUM(C41:C43)</f>
        <v>0</v>
      </c>
      <c r="D44" s="18">
        <f t="shared" ref="D44:AF44" si="54">SUM(D41:D43)</f>
        <v>0</v>
      </c>
      <c r="E44" s="18">
        <f t="shared" si="54"/>
        <v>0</v>
      </c>
      <c r="F44" s="18">
        <f t="shared" si="54"/>
        <v>0</v>
      </c>
      <c r="G44" s="18">
        <f t="shared" si="54"/>
        <v>0</v>
      </c>
      <c r="H44" s="18">
        <f t="shared" si="54"/>
        <v>0</v>
      </c>
      <c r="I44" s="18">
        <f t="shared" si="54"/>
        <v>0</v>
      </c>
      <c r="J44" s="18">
        <f t="shared" si="54"/>
        <v>0</v>
      </c>
      <c r="K44" s="18">
        <f t="shared" si="54"/>
        <v>0</v>
      </c>
      <c r="L44" s="18">
        <f t="shared" si="54"/>
        <v>0</v>
      </c>
      <c r="M44" s="18">
        <f t="shared" si="54"/>
        <v>0</v>
      </c>
      <c r="N44" s="18">
        <f t="shared" si="54"/>
        <v>0</v>
      </c>
      <c r="O44" s="18">
        <f t="shared" si="54"/>
        <v>0</v>
      </c>
      <c r="P44" s="18">
        <f t="shared" si="54"/>
        <v>0</v>
      </c>
      <c r="Q44" s="18">
        <f t="shared" si="54"/>
        <v>0</v>
      </c>
      <c r="R44" s="18">
        <f t="shared" si="54"/>
        <v>0</v>
      </c>
      <c r="S44" s="18">
        <f t="shared" si="54"/>
        <v>30</v>
      </c>
      <c r="T44" s="18">
        <f t="shared" si="54"/>
        <v>22</v>
      </c>
      <c r="U44" s="18">
        <f t="shared" si="54"/>
        <v>0</v>
      </c>
      <c r="V44" s="18">
        <f t="shared" si="54"/>
        <v>0</v>
      </c>
      <c r="W44" s="18">
        <f t="shared" si="54"/>
        <v>2</v>
      </c>
      <c r="X44" s="18">
        <f t="shared" si="54"/>
        <v>0</v>
      </c>
      <c r="Y44" s="18">
        <f t="shared" si="54"/>
        <v>0</v>
      </c>
      <c r="Z44" s="18">
        <f t="shared" si="54"/>
        <v>0</v>
      </c>
      <c r="AA44" s="18">
        <f t="shared" si="54"/>
        <v>0</v>
      </c>
      <c r="AB44" s="18">
        <f t="shared" si="54"/>
        <v>0</v>
      </c>
      <c r="AC44" s="18">
        <f t="shared" si="54"/>
        <v>0</v>
      </c>
      <c r="AD44" s="18">
        <f t="shared" si="54"/>
        <v>0</v>
      </c>
      <c r="AE44" s="18">
        <f t="shared" si="54"/>
        <v>0</v>
      </c>
      <c r="AF44" s="18">
        <f t="shared" si="54"/>
        <v>0</v>
      </c>
      <c r="AG44" s="63">
        <f>SUM(AG41:AG43)</f>
        <v>54</v>
      </c>
      <c r="AH44" s="63">
        <f>SUM(AH41:AH43)</f>
        <v>40.299999999999997</v>
      </c>
      <c r="AI44" s="55">
        <v>1.7142857142857142</v>
      </c>
      <c r="AJ44" s="37"/>
    </row>
    <row r="45" spans="1:36" x14ac:dyDescent="0.25">
      <c r="C45">
        <f>SUM(C5:C13)</f>
        <v>4</v>
      </c>
    </row>
    <row r="46" spans="1:36" x14ac:dyDescent="0.25">
      <c r="AH46" s="67">
        <f>AH13+AH20+AH28+AH33+AH40</f>
        <v>376.9</v>
      </c>
    </row>
  </sheetData>
  <mergeCells count="8">
    <mergeCell ref="X2:AF2"/>
    <mergeCell ref="AG2:AI2"/>
    <mergeCell ref="A1:R1"/>
    <mergeCell ref="A2:A3"/>
    <mergeCell ref="B2:B3"/>
    <mergeCell ref="G2:R2"/>
    <mergeCell ref="S2:U2"/>
    <mergeCell ref="V2: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2017-11-09T12:48:27Z</dcterms:created>
  <dcterms:modified xsi:type="dcterms:W3CDTF">2017-11-28T08:56:18Z</dcterms:modified>
</cp:coreProperties>
</file>